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120" yWindow="105" windowWidth="15570" windowHeight="11640" activeTab="2"/>
  </bookViews>
  <sheets>
    <sheet name="0" sheetId="11" r:id="rId1"/>
    <sheet name="1" sheetId="12" r:id="rId2"/>
    <sheet name="2" sheetId="14" r:id="rId3"/>
  </sheets>
  <calcPr calcId="125725"/>
</workbook>
</file>

<file path=xl/calcChain.xml><?xml version="1.0" encoding="utf-8"?>
<calcChain xmlns="http://schemas.openxmlformats.org/spreadsheetml/2006/main">
  <c r="H12" i="14"/>
  <c r="K7"/>
  <c r="J7"/>
  <c r="H7"/>
  <c r="V55"/>
  <c r="V54"/>
  <c r="G54"/>
  <c r="F54"/>
  <c r="H54" s="1"/>
  <c r="C54"/>
  <c r="D54" s="1"/>
  <c r="V53"/>
  <c r="G53"/>
  <c r="F53"/>
  <c r="H53" s="1"/>
  <c r="C53"/>
  <c r="D53" s="1"/>
  <c r="V52"/>
  <c r="G52"/>
  <c r="G23" s="1"/>
  <c r="F52"/>
  <c r="H52" s="1"/>
  <c r="C52"/>
  <c r="D52" s="1"/>
  <c r="V51"/>
  <c r="G51"/>
  <c r="F51"/>
  <c r="H51" s="1"/>
  <c r="C51"/>
  <c r="D51" s="1"/>
  <c r="V50"/>
  <c r="G50"/>
  <c r="G21" s="1"/>
  <c r="F50"/>
  <c r="H50" s="1"/>
  <c r="C50"/>
  <c r="D50" s="1"/>
  <c r="V49"/>
  <c r="G49"/>
  <c r="F49"/>
  <c r="H49" s="1"/>
  <c r="C49"/>
  <c r="D49" s="1"/>
  <c r="V48"/>
  <c r="G48"/>
  <c r="F48"/>
  <c r="H48" s="1"/>
  <c r="C48"/>
  <c r="D48" s="1"/>
  <c r="V47"/>
  <c r="G47"/>
  <c r="F47"/>
  <c r="H47" s="1"/>
  <c r="C47"/>
  <c r="D47" s="1"/>
  <c r="V46"/>
  <c r="G46"/>
  <c r="G17" s="1"/>
  <c r="F46"/>
  <c r="H46" s="1"/>
  <c r="C46"/>
  <c r="D46" s="1"/>
  <c r="V45"/>
  <c r="G45"/>
  <c r="G16" s="1"/>
  <c r="F45"/>
  <c r="H45" s="1"/>
  <c r="C45"/>
  <c r="D45" s="1"/>
  <c r="V44"/>
  <c r="G44"/>
  <c r="K44" s="1"/>
  <c r="F44"/>
  <c r="H44" s="1"/>
  <c r="C44"/>
  <c r="D44" s="1"/>
  <c r="V43"/>
  <c r="G43"/>
  <c r="F43"/>
  <c r="H43" s="1"/>
  <c r="C43"/>
  <c r="D43" s="1"/>
  <c r="V42"/>
  <c r="G42"/>
  <c r="G13" s="1"/>
  <c r="F42"/>
  <c r="H42" s="1"/>
  <c r="C42"/>
  <c r="D42" s="1"/>
  <c r="V41"/>
  <c r="F41"/>
  <c r="H41" s="1"/>
  <c r="C41"/>
  <c r="D41" s="1"/>
  <c r="F12" s="1"/>
  <c r="V40"/>
  <c r="F40"/>
  <c r="H40" s="1"/>
  <c r="H11" s="1"/>
  <c r="C40"/>
  <c r="D40" s="1"/>
  <c r="F11" s="1"/>
  <c r="V39"/>
  <c r="F39"/>
  <c r="H39" s="1"/>
  <c r="H10" s="1"/>
  <c r="C39"/>
  <c r="D39" s="1"/>
  <c r="F10" s="1"/>
  <c r="V38"/>
  <c r="U38"/>
  <c r="F38"/>
  <c r="H38" s="1"/>
  <c r="H9" s="1"/>
  <c r="C38"/>
  <c r="D38" s="1"/>
  <c r="F9" s="1"/>
  <c r="V37"/>
  <c r="F37"/>
  <c r="G37" s="1"/>
  <c r="G8" s="1"/>
  <c r="D37"/>
  <c r="F8" s="1"/>
  <c r="C37"/>
  <c r="R36"/>
  <c r="Q36"/>
  <c r="L36"/>
  <c r="F36"/>
  <c r="G36" s="1"/>
  <c r="C36"/>
  <c r="D36" s="1"/>
  <c r="N36" s="1"/>
  <c r="U35"/>
  <c r="V34"/>
  <c r="U34"/>
  <c r="V33"/>
  <c r="U33"/>
  <c r="G25"/>
  <c r="G24"/>
  <c r="G20"/>
  <c r="G19"/>
  <c r="G15"/>
  <c r="J5"/>
  <c r="H5"/>
  <c r="G5"/>
  <c r="F5"/>
  <c r="H4"/>
  <c r="G4"/>
  <c r="F4"/>
  <c r="F3"/>
  <c r="J8" i="11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F42"/>
  <c r="F41"/>
  <c r="G41" s="1"/>
  <c r="F40"/>
  <c r="F39"/>
  <c r="F38"/>
  <c r="F37"/>
  <c r="G37" s="1"/>
  <c r="F36"/>
  <c r="F54" i="12"/>
  <c r="F53"/>
  <c r="G53" s="1"/>
  <c r="F52"/>
  <c r="G52" s="1"/>
  <c r="F51"/>
  <c r="F50"/>
  <c r="F49"/>
  <c r="G49" s="1"/>
  <c r="F48"/>
  <c r="G48" s="1"/>
  <c r="F47"/>
  <c r="G47" s="1"/>
  <c r="F46"/>
  <c r="F45"/>
  <c r="G45" s="1"/>
  <c r="F44"/>
  <c r="G44" s="1"/>
  <c r="F43"/>
  <c r="G43" s="1"/>
  <c r="F42"/>
  <c r="F41"/>
  <c r="G41" s="1"/>
  <c r="G12" s="1"/>
  <c r="F40"/>
  <c r="G40" s="1"/>
  <c r="G11" s="1"/>
  <c r="F39"/>
  <c r="F38"/>
  <c r="F37"/>
  <c r="G37" s="1"/>
  <c r="F36"/>
  <c r="G36" s="1"/>
  <c r="J5"/>
  <c r="K5"/>
  <c r="J7"/>
  <c r="K7"/>
  <c r="C38"/>
  <c r="D38" s="1"/>
  <c r="E28"/>
  <c r="D28" s="1"/>
  <c r="V55"/>
  <c r="V54"/>
  <c r="N54"/>
  <c r="G54"/>
  <c r="D54"/>
  <c r="C54"/>
  <c r="V53"/>
  <c r="N53"/>
  <c r="D53"/>
  <c r="C53"/>
  <c r="V52"/>
  <c r="N52"/>
  <c r="D52"/>
  <c r="C52"/>
  <c r="V51"/>
  <c r="N51"/>
  <c r="G51"/>
  <c r="D51"/>
  <c r="C51"/>
  <c r="V50"/>
  <c r="N50"/>
  <c r="G50"/>
  <c r="D50"/>
  <c r="C50"/>
  <c r="V49"/>
  <c r="N49"/>
  <c r="D49"/>
  <c r="C49"/>
  <c r="V48"/>
  <c r="N48"/>
  <c r="D48"/>
  <c r="C48"/>
  <c r="V47"/>
  <c r="N47"/>
  <c r="D47"/>
  <c r="C47"/>
  <c r="V46"/>
  <c r="N46"/>
  <c r="G46"/>
  <c r="D46"/>
  <c r="C46"/>
  <c r="V45"/>
  <c r="N45"/>
  <c r="D45"/>
  <c r="C45"/>
  <c r="V44"/>
  <c r="N44"/>
  <c r="D44"/>
  <c r="C44"/>
  <c r="V43"/>
  <c r="N43"/>
  <c r="D43"/>
  <c r="C43"/>
  <c r="V42"/>
  <c r="N42"/>
  <c r="G42"/>
  <c r="D42"/>
  <c r="C42"/>
  <c r="V41"/>
  <c r="C41"/>
  <c r="D41" s="1"/>
  <c r="V40"/>
  <c r="D40"/>
  <c r="F11" s="1"/>
  <c r="C40"/>
  <c r="V39"/>
  <c r="G39"/>
  <c r="G10" s="1"/>
  <c r="C39"/>
  <c r="D39" s="1"/>
  <c r="V38"/>
  <c r="U38"/>
  <c r="G38"/>
  <c r="G9" s="1"/>
  <c r="V37"/>
  <c r="C37"/>
  <c r="D37" s="1"/>
  <c r="Q36"/>
  <c r="L36"/>
  <c r="C36"/>
  <c r="D36" s="1"/>
  <c r="U35"/>
  <c r="V34"/>
  <c r="U34"/>
  <c r="V33"/>
  <c r="U33"/>
  <c r="F25"/>
  <c r="F24"/>
  <c r="F23"/>
  <c r="F22"/>
  <c r="F21"/>
  <c r="F20"/>
  <c r="F19"/>
  <c r="F18"/>
  <c r="F17"/>
  <c r="F16"/>
  <c r="F15"/>
  <c r="F14"/>
  <c r="F13"/>
  <c r="H7"/>
  <c r="H5"/>
  <c r="G5"/>
  <c r="F5"/>
  <c r="H4"/>
  <c r="G4"/>
  <c r="F4"/>
  <c r="F3"/>
  <c r="Q36" i="11"/>
  <c r="R36" s="1"/>
  <c r="V55"/>
  <c r="F54"/>
  <c r="G54" s="1"/>
  <c r="C54"/>
  <c r="D54" s="1"/>
  <c r="N54" s="1"/>
  <c r="V54"/>
  <c r="F53"/>
  <c r="G53" s="1"/>
  <c r="C53"/>
  <c r="D53" s="1"/>
  <c r="V53"/>
  <c r="F52"/>
  <c r="G52" s="1"/>
  <c r="D52"/>
  <c r="F23" s="1"/>
  <c r="C52"/>
  <c r="V52"/>
  <c r="F51"/>
  <c r="G51" s="1"/>
  <c r="C51"/>
  <c r="D51" s="1"/>
  <c r="V51"/>
  <c r="F50"/>
  <c r="G50" s="1"/>
  <c r="C50"/>
  <c r="D50" s="1"/>
  <c r="N50" s="1"/>
  <c r="V50"/>
  <c r="F49"/>
  <c r="G49" s="1"/>
  <c r="C49"/>
  <c r="D49" s="1"/>
  <c r="V49"/>
  <c r="F48"/>
  <c r="G48" s="1"/>
  <c r="C48"/>
  <c r="D48" s="1"/>
  <c r="V48"/>
  <c r="F47"/>
  <c r="G47" s="1"/>
  <c r="C47"/>
  <c r="D47" s="1"/>
  <c r="V47"/>
  <c r="F46"/>
  <c r="G46" s="1"/>
  <c r="D46"/>
  <c r="N46" s="1"/>
  <c r="C46"/>
  <c r="V46"/>
  <c r="F45"/>
  <c r="G45" s="1"/>
  <c r="C45"/>
  <c r="D45" s="1"/>
  <c r="V45"/>
  <c r="F44"/>
  <c r="G44" s="1"/>
  <c r="C44"/>
  <c r="D44" s="1"/>
  <c r="V44"/>
  <c r="F43"/>
  <c r="G43" s="1"/>
  <c r="C43"/>
  <c r="D43" s="1"/>
  <c r="V43"/>
  <c r="G42"/>
  <c r="D42"/>
  <c r="N42" s="1"/>
  <c r="C42"/>
  <c r="V42"/>
  <c r="C41"/>
  <c r="D41" s="1"/>
  <c r="V41"/>
  <c r="G40"/>
  <c r="C40"/>
  <c r="D40" s="1"/>
  <c r="V40"/>
  <c r="C39"/>
  <c r="D39" s="1"/>
  <c r="V39"/>
  <c r="G38"/>
  <c r="C38"/>
  <c r="D38" s="1"/>
  <c r="N38" s="1"/>
  <c r="V38"/>
  <c r="U38"/>
  <c r="D37"/>
  <c r="E37" s="1"/>
  <c r="U39" s="1"/>
  <c r="C37"/>
  <c r="V37"/>
  <c r="U35"/>
  <c r="L36"/>
  <c r="C36"/>
  <c r="D36" s="1"/>
  <c r="V34"/>
  <c r="U34"/>
  <c r="U33"/>
  <c r="V33"/>
  <c r="H7"/>
  <c r="J5"/>
  <c r="H5"/>
  <c r="G5"/>
  <c r="F5"/>
  <c r="H4"/>
  <c r="G4"/>
  <c r="F4"/>
  <c r="F3"/>
  <c r="G39" i="14" l="1"/>
  <c r="K39" s="1"/>
  <c r="G40"/>
  <c r="G11" s="1"/>
  <c r="G41"/>
  <c r="G12" s="1"/>
  <c r="G38"/>
  <c r="E37"/>
  <c r="U39" s="1"/>
  <c r="G7"/>
  <c r="K36"/>
  <c r="M36" s="1"/>
  <c r="N37"/>
  <c r="F7"/>
  <c r="N38"/>
  <c r="E38"/>
  <c r="U40" s="1"/>
  <c r="L39"/>
  <c r="M39" s="1"/>
  <c r="L40"/>
  <c r="L41"/>
  <c r="L42"/>
  <c r="H13"/>
  <c r="H14"/>
  <c r="L43"/>
  <c r="H15"/>
  <c r="L44"/>
  <c r="H16"/>
  <c r="L45"/>
  <c r="L46"/>
  <c r="H17"/>
  <c r="L47"/>
  <c r="H18"/>
  <c r="H19"/>
  <c r="L48"/>
  <c r="H20"/>
  <c r="L49"/>
  <c r="L50"/>
  <c r="H21"/>
  <c r="L51"/>
  <c r="H22"/>
  <c r="H23"/>
  <c r="L52"/>
  <c r="H24"/>
  <c r="L53"/>
  <c r="L54"/>
  <c r="H25"/>
  <c r="I37"/>
  <c r="K37"/>
  <c r="L38"/>
  <c r="N39"/>
  <c r="N40"/>
  <c r="N41"/>
  <c r="N42"/>
  <c r="F13"/>
  <c r="N43"/>
  <c r="F14"/>
  <c r="N44"/>
  <c r="F15"/>
  <c r="N45"/>
  <c r="F16"/>
  <c r="N46"/>
  <c r="F17"/>
  <c r="N47"/>
  <c r="F18"/>
  <c r="N48"/>
  <c r="F19"/>
  <c r="F20"/>
  <c r="N49"/>
  <c r="N50"/>
  <c r="F21"/>
  <c r="N51"/>
  <c r="F22"/>
  <c r="N52"/>
  <c r="F23"/>
  <c r="F24"/>
  <c r="N53"/>
  <c r="N54"/>
  <c r="F25"/>
  <c r="M44"/>
  <c r="H37"/>
  <c r="H8" s="1"/>
  <c r="G14"/>
  <c r="G18"/>
  <c r="G22"/>
  <c r="K40"/>
  <c r="K42"/>
  <c r="K43"/>
  <c r="M43" s="1"/>
  <c r="O43" s="1"/>
  <c r="K45"/>
  <c r="M45" s="1"/>
  <c r="O45" s="1"/>
  <c r="K46"/>
  <c r="K47"/>
  <c r="M47" s="1"/>
  <c r="K48"/>
  <c r="K49"/>
  <c r="M49" s="1"/>
  <c r="K50"/>
  <c r="K51"/>
  <c r="M51" s="1"/>
  <c r="K52"/>
  <c r="K53"/>
  <c r="M53" s="1"/>
  <c r="K54"/>
  <c r="G39" i="11"/>
  <c r="G10" s="1"/>
  <c r="G36"/>
  <c r="K36" s="1"/>
  <c r="M36" s="1"/>
  <c r="E37" i="12"/>
  <c r="E38" s="1"/>
  <c r="F8"/>
  <c r="N39"/>
  <c r="F10"/>
  <c r="F9"/>
  <c r="N38"/>
  <c r="N41"/>
  <c r="F12"/>
  <c r="N40"/>
  <c r="K36"/>
  <c r="M36" s="1"/>
  <c r="G7"/>
  <c r="H37"/>
  <c r="K41"/>
  <c r="G20"/>
  <c r="K49"/>
  <c r="G24"/>
  <c r="K53"/>
  <c r="I37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G8"/>
  <c r="K37"/>
  <c r="K40"/>
  <c r="G15"/>
  <c r="K44"/>
  <c r="G19"/>
  <c r="K48"/>
  <c r="G23"/>
  <c r="K52"/>
  <c r="N36"/>
  <c r="F7"/>
  <c r="K39"/>
  <c r="G14"/>
  <c r="K43"/>
  <c r="G18"/>
  <c r="K47"/>
  <c r="G22"/>
  <c r="K51"/>
  <c r="K38"/>
  <c r="G16"/>
  <c r="K45"/>
  <c r="K42"/>
  <c r="G13"/>
  <c r="K46"/>
  <c r="G17"/>
  <c r="K50"/>
  <c r="G21"/>
  <c r="K54"/>
  <c r="G25"/>
  <c r="H38"/>
  <c r="H9" s="1"/>
  <c r="H39"/>
  <c r="H10" s="1"/>
  <c r="H40"/>
  <c r="H11" s="1"/>
  <c r="H41"/>
  <c r="H12" s="1"/>
  <c r="H42"/>
  <c r="H43"/>
  <c r="H44"/>
  <c r="H45"/>
  <c r="H46"/>
  <c r="H47"/>
  <c r="H48"/>
  <c r="H49"/>
  <c r="H50"/>
  <c r="H51"/>
  <c r="H52"/>
  <c r="H53"/>
  <c r="H54"/>
  <c r="R36"/>
  <c r="N37"/>
  <c r="N44" i="11"/>
  <c r="F15"/>
  <c r="N40"/>
  <c r="F11"/>
  <c r="N37"/>
  <c r="F19"/>
  <c r="N48"/>
  <c r="N52"/>
  <c r="N43"/>
  <c r="F14"/>
  <c r="N45"/>
  <c r="F16"/>
  <c r="N47"/>
  <c r="F18"/>
  <c r="N49"/>
  <c r="F20"/>
  <c r="N51"/>
  <c r="F22"/>
  <c r="N53"/>
  <c r="F24"/>
  <c r="N39"/>
  <c r="F10"/>
  <c r="N41"/>
  <c r="F12"/>
  <c r="F9"/>
  <c r="F17"/>
  <c r="F21"/>
  <c r="F25"/>
  <c r="F8"/>
  <c r="F13"/>
  <c r="K51"/>
  <c r="G22"/>
  <c r="K38"/>
  <c r="G9"/>
  <c r="K42"/>
  <c r="G13"/>
  <c r="K46"/>
  <c r="G17"/>
  <c r="K50"/>
  <c r="G21"/>
  <c r="K54"/>
  <c r="G25"/>
  <c r="N36"/>
  <c r="F7"/>
  <c r="K41"/>
  <c r="G12"/>
  <c r="K45"/>
  <c r="G16"/>
  <c r="K49"/>
  <c r="G20"/>
  <c r="K53"/>
  <c r="G24"/>
  <c r="E38"/>
  <c r="U40" s="1"/>
  <c r="K37"/>
  <c r="I37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G8"/>
  <c r="K40"/>
  <c r="G11"/>
  <c r="K44"/>
  <c r="G15"/>
  <c r="K48"/>
  <c r="G19"/>
  <c r="K52"/>
  <c r="G23"/>
  <c r="K43"/>
  <c r="G14"/>
  <c r="K47"/>
  <c r="G18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K41" i="14" l="1"/>
  <c r="M41" s="1"/>
  <c r="O41" s="1"/>
  <c r="K38"/>
  <c r="M38" s="1"/>
  <c r="O38" s="1"/>
  <c r="G9"/>
  <c r="I38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G10"/>
  <c r="M40"/>
  <c r="O40" s="1"/>
  <c r="M52"/>
  <c r="O52" s="1"/>
  <c r="M48"/>
  <c r="O48" s="1"/>
  <c r="Q48" s="1"/>
  <c r="Q43"/>
  <c r="Q38"/>
  <c r="J37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L37"/>
  <c r="M37" s="1"/>
  <c r="O37" s="1"/>
  <c r="O49"/>
  <c r="O39"/>
  <c r="M54"/>
  <c r="O54" s="1"/>
  <c r="M50"/>
  <c r="O50" s="1"/>
  <c r="M46"/>
  <c r="O46" s="1"/>
  <c r="O51"/>
  <c r="O47"/>
  <c r="M42"/>
  <c r="O42" s="1"/>
  <c r="Q52"/>
  <c r="Q45"/>
  <c r="Q41"/>
  <c r="O53"/>
  <c r="O44"/>
  <c r="E39"/>
  <c r="K39" i="11"/>
  <c r="G7"/>
  <c r="U39" i="12"/>
  <c r="L37"/>
  <c r="H8"/>
  <c r="J37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M37"/>
  <c r="O37" s="1"/>
  <c r="H22"/>
  <c r="L51"/>
  <c r="M51" s="1"/>
  <c r="O51" s="1"/>
  <c r="H14"/>
  <c r="L43"/>
  <c r="M43" s="1"/>
  <c r="O43" s="1"/>
  <c r="L39"/>
  <c r="M39" s="1"/>
  <c r="O39" s="1"/>
  <c r="U40"/>
  <c r="E39"/>
  <c r="M48"/>
  <c r="O48" s="1"/>
  <c r="H18"/>
  <c r="L47"/>
  <c r="M47" s="1"/>
  <c r="O47" s="1"/>
  <c r="H23"/>
  <c r="L52"/>
  <c r="M52" s="1"/>
  <c r="O52" s="1"/>
  <c r="H19"/>
  <c r="L48"/>
  <c r="H15"/>
  <c r="L44"/>
  <c r="M44" s="1"/>
  <c r="O44" s="1"/>
  <c r="L40"/>
  <c r="M40" s="1"/>
  <c r="O40" s="1"/>
  <c r="L41"/>
  <c r="M41" s="1"/>
  <c r="O41" s="1"/>
  <c r="H24"/>
  <c r="L53"/>
  <c r="M53" s="1"/>
  <c r="O53" s="1"/>
  <c r="H20"/>
  <c r="L49"/>
  <c r="M49" s="1"/>
  <c r="O49" s="1"/>
  <c r="H16"/>
  <c r="L45"/>
  <c r="M45" s="1"/>
  <c r="O45" s="1"/>
  <c r="H25"/>
  <c r="L54"/>
  <c r="M54" s="1"/>
  <c r="O54" s="1"/>
  <c r="H21"/>
  <c r="L50"/>
  <c r="M50" s="1"/>
  <c r="O50" s="1"/>
  <c r="H17"/>
  <c r="L46"/>
  <c r="M46" s="1"/>
  <c r="O46" s="1"/>
  <c r="H13"/>
  <c r="L42"/>
  <c r="M42" s="1"/>
  <c r="O42" s="1"/>
  <c r="L38"/>
  <c r="M38" s="1"/>
  <c r="O38" s="1"/>
  <c r="L47" i="11"/>
  <c r="M47" s="1"/>
  <c r="O47" s="1"/>
  <c r="Q47" s="1"/>
  <c r="H18"/>
  <c r="L39"/>
  <c r="H10"/>
  <c r="L52"/>
  <c r="M52" s="1"/>
  <c r="O52" s="1"/>
  <c r="Q52" s="1"/>
  <c r="H23"/>
  <c r="L48"/>
  <c r="M48" s="1"/>
  <c r="O48" s="1"/>
  <c r="Q48" s="1"/>
  <c r="H19"/>
  <c r="L44"/>
  <c r="M44" s="1"/>
  <c r="O44" s="1"/>
  <c r="Q44" s="1"/>
  <c r="H15"/>
  <c r="L40"/>
  <c r="M40" s="1"/>
  <c r="O40" s="1"/>
  <c r="Q40" s="1"/>
  <c r="H11"/>
  <c r="E39"/>
  <c r="L51"/>
  <c r="M51" s="1"/>
  <c r="O51" s="1"/>
  <c r="Q51" s="1"/>
  <c r="H22"/>
  <c r="L43"/>
  <c r="M43" s="1"/>
  <c r="O43" s="1"/>
  <c r="Q43" s="1"/>
  <c r="H14"/>
  <c r="H24"/>
  <c r="L53"/>
  <c r="M53" s="1"/>
  <c r="O53" s="1"/>
  <c r="Q53" s="1"/>
  <c r="H20"/>
  <c r="L49"/>
  <c r="M49" s="1"/>
  <c r="O49" s="1"/>
  <c r="Q49" s="1"/>
  <c r="H16"/>
  <c r="L45"/>
  <c r="M45" s="1"/>
  <c r="O45" s="1"/>
  <c r="Q45" s="1"/>
  <c r="H12"/>
  <c r="L41"/>
  <c r="M41" s="1"/>
  <c r="O41" s="1"/>
  <c r="Q41" s="1"/>
  <c r="H8"/>
  <c r="L37"/>
  <c r="J37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L54"/>
  <c r="M54" s="1"/>
  <c r="O54" s="1"/>
  <c r="Q54" s="1"/>
  <c r="H25"/>
  <c r="H21"/>
  <c r="L50"/>
  <c r="M50" s="1"/>
  <c r="O50" s="1"/>
  <c r="Q50" s="1"/>
  <c r="H17"/>
  <c r="L46"/>
  <c r="M46" s="1"/>
  <c r="O46" s="1"/>
  <c r="Q46" s="1"/>
  <c r="L42"/>
  <c r="M42" s="1"/>
  <c r="O42" s="1"/>
  <c r="Q42" s="1"/>
  <c r="H13"/>
  <c r="H9"/>
  <c r="L38"/>
  <c r="M38" s="1"/>
  <c r="O38" s="1"/>
  <c r="Q38" s="1"/>
  <c r="M37"/>
  <c r="O37" s="1"/>
  <c r="Q37" s="1"/>
  <c r="P37" i="14" l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Q37"/>
  <c r="Q40"/>
  <c r="Q47"/>
  <c r="Q54"/>
  <c r="Q44"/>
  <c r="S41"/>
  <c r="J12" s="1"/>
  <c r="S48"/>
  <c r="J19" s="1"/>
  <c r="Q42"/>
  <c r="Q50"/>
  <c r="U41"/>
  <c r="E40"/>
  <c r="Q46"/>
  <c r="Q49"/>
  <c r="S38"/>
  <c r="J9" s="1"/>
  <c r="Q53"/>
  <c r="S45"/>
  <c r="J16" s="1"/>
  <c r="R52"/>
  <c r="T52" s="1"/>
  <c r="K23" s="1"/>
  <c r="S52"/>
  <c r="J23" s="1"/>
  <c r="Q51"/>
  <c r="Q39"/>
  <c r="S43"/>
  <c r="J14" s="1"/>
  <c r="M39" i="11"/>
  <c r="O39" s="1"/>
  <c r="Q39" s="1"/>
  <c r="Q52" i="12"/>
  <c r="Q54"/>
  <c r="Q38"/>
  <c r="Q41"/>
  <c r="Q46"/>
  <c r="Q49"/>
  <c r="Q42"/>
  <c r="Q50"/>
  <c r="Q53"/>
  <c r="Q47"/>
  <c r="Q44"/>
  <c r="Q51"/>
  <c r="Q39"/>
  <c r="Q40"/>
  <c r="Q48"/>
  <c r="Q43"/>
  <c r="P37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Q37"/>
  <c r="Q45"/>
  <c r="U41"/>
  <c r="E40"/>
  <c r="U41" i="11"/>
  <c r="E40"/>
  <c r="P37"/>
  <c r="R41" i="14" l="1"/>
  <c r="T41" s="1"/>
  <c r="K12" s="1"/>
  <c r="S37"/>
  <c r="J8" s="1"/>
  <c r="Q55"/>
  <c r="R53"/>
  <c r="T53" s="1"/>
  <c r="K24" s="1"/>
  <c r="S53"/>
  <c r="J24" s="1"/>
  <c r="S49"/>
  <c r="J20" s="1"/>
  <c r="S42"/>
  <c r="J13" s="1"/>
  <c r="S54"/>
  <c r="J25" s="1"/>
  <c r="R40"/>
  <c r="T40" s="1"/>
  <c r="K11" s="1"/>
  <c r="S40"/>
  <c r="J11" s="1"/>
  <c r="R39"/>
  <c r="T39" s="1"/>
  <c r="K10" s="1"/>
  <c r="S39"/>
  <c r="J10" s="1"/>
  <c r="U42"/>
  <c r="E41"/>
  <c r="S51"/>
  <c r="J22" s="1"/>
  <c r="R46"/>
  <c r="T46" s="1"/>
  <c r="K17" s="1"/>
  <c r="S46"/>
  <c r="J17" s="1"/>
  <c r="S50"/>
  <c r="J21" s="1"/>
  <c r="R44"/>
  <c r="T44" s="1"/>
  <c r="K15" s="1"/>
  <c r="S44"/>
  <c r="J15" s="1"/>
  <c r="S47"/>
  <c r="J18" s="1"/>
  <c r="R43"/>
  <c r="T43" s="1"/>
  <c r="K14" s="1"/>
  <c r="R45"/>
  <c r="T45" s="1"/>
  <c r="K16" s="1"/>
  <c r="R38"/>
  <c r="T38" s="1"/>
  <c r="K9" s="1"/>
  <c r="R48"/>
  <c r="T48" s="1"/>
  <c r="K19" s="1"/>
  <c r="S38" i="12"/>
  <c r="S44"/>
  <c r="S48"/>
  <c r="S42"/>
  <c r="U42"/>
  <c r="E41"/>
  <c r="S40"/>
  <c r="S47"/>
  <c r="S49"/>
  <c r="S54"/>
  <c r="S39"/>
  <c r="S53"/>
  <c r="S46"/>
  <c r="S52"/>
  <c r="S37"/>
  <c r="Q55"/>
  <c r="S45"/>
  <c r="S43"/>
  <c r="S51"/>
  <c r="J22" s="1"/>
  <c r="S50"/>
  <c r="R41"/>
  <c r="T41" s="1"/>
  <c r="K12" s="1"/>
  <c r="S41"/>
  <c r="J12" s="1"/>
  <c r="S48" i="11"/>
  <c r="S40"/>
  <c r="S53"/>
  <c r="S44"/>
  <c r="U42"/>
  <c r="E41"/>
  <c r="S41"/>
  <c r="S39"/>
  <c r="S42"/>
  <c r="S49"/>
  <c r="S54"/>
  <c r="S51"/>
  <c r="S43"/>
  <c r="S37"/>
  <c r="Q55"/>
  <c r="S46"/>
  <c r="S47"/>
  <c r="S50"/>
  <c r="R50" s="1"/>
  <c r="T50" s="1"/>
  <c r="S45"/>
  <c r="S38"/>
  <c r="R38" s="1"/>
  <c r="T38" s="1"/>
  <c r="S52"/>
  <c r="P38"/>
  <c r="R42" i="14" l="1"/>
  <c r="T42" s="1"/>
  <c r="K13" s="1"/>
  <c r="R47"/>
  <c r="T47" s="1"/>
  <c r="K18" s="1"/>
  <c r="R50"/>
  <c r="T50" s="1"/>
  <c r="K21" s="1"/>
  <c r="R51"/>
  <c r="T51" s="1"/>
  <c r="K22" s="1"/>
  <c r="R54"/>
  <c r="T54" s="1"/>
  <c r="K25" s="1"/>
  <c r="R49"/>
  <c r="T49" s="1"/>
  <c r="K20" s="1"/>
  <c r="S55"/>
  <c r="J26" s="1"/>
  <c r="U43"/>
  <c r="E42"/>
  <c r="R37"/>
  <c r="T37" s="1"/>
  <c r="K8" s="1"/>
  <c r="R51" i="12"/>
  <c r="T51" s="1"/>
  <c r="K22" s="1"/>
  <c r="R43"/>
  <c r="T43" s="1"/>
  <c r="K14" s="1"/>
  <c r="J14"/>
  <c r="R52"/>
  <c r="T52" s="1"/>
  <c r="K23" s="1"/>
  <c r="J23"/>
  <c r="R54"/>
  <c r="T54" s="1"/>
  <c r="K25" s="1"/>
  <c r="J25"/>
  <c r="R44"/>
  <c r="T44" s="1"/>
  <c r="K15" s="1"/>
  <c r="J15"/>
  <c r="R37"/>
  <c r="T37" s="1"/>
  <c r="K8" s="1"/>
  <c r="J8"/>
  <c r="R39"/>
  <c r="T39" s="1"/>
  <c r="K10" s="1"/>
  <c r="J10"/>
  <c r="R40"/>
  <c r="T40" s="1"/>
  <c r="K11" s="1"/>
  <c r="J11"/>
  <c r="R48"/>
  <c r="T48" s="1"/>
  <c r="K19" s="1"/>
  <c r="J19"/>
  <c r="R53"/>
  <c r="T53" s="1"/>
  <c r="K24" s="1"/>
  <c r="J24"/>
  <c r="R47"/>
  <c r="T47" s="1"/>
  <c r="K18" s="1"/>
  <c r="J18"/>
  <c r="R42"/>
  <c r="T42" s="1"/>
  <c r="K13" s="1"/>
  <c r="J13"/>
  <c r="R50"/>
  <c r="T50" s="1"/>
  <c r="K21" s="1"/>
  <c r="J21"/>
  <c r="R45"/>
  <c r="T45" s="1"/>
  <c r="K16" s="1"/>
  <c r="J16"/>
  <c r="R46"/>
  <c r="T46" s="1"/>
  <c r="K17" s="1"/>
  <c r="J17"/>
  <c r="R49"/>
  <c r="T49" s="1"/>
  <c r="K20" s="1"/>
  <c r="J20"/>
  <c r="R38"/>
  <c r="T38" s="1"/>
  <c r="K9" s="1"/>
  <c r="J9"/>
  <c r="S55"/>
  <c r="U43"/>
  <c r="E42"/>
  <c r="R52" i="11"/>
  <c r="T52" s="1"/>
  <c r="R47"/>
  <c r="T47" s="1"/>
  <c r="R43"/>
  <c r="T43" s="1"/>
  <c r="R42"/>
  <c r="T42" s="1"/>
  <c r="R48"/>
  <c r="T48" s="1"/>
  <c r="R37"/>
  <c r="T37" s="1"/>
  <c r="R49"/>
  <c r="T49" s="1"/>
  <c r="R40"/>
  <c r="T40" s="1"/>
  <c r="R54"/>
  <c r="T54" s="1"/>
  <c r="R41"/>
  <c r="T41" s="1"/>
  <c r="R53"/>
  <c r="T53" s="1"/>
  <c r="R45"/>
  <c r="T45" s="1"/>
  <c r="R46"/>
  <c r="T46" s="1"/>
  <c r="R51"/>
  <c r="T51" s="1"/>
  <c r="R39"/>
  <c r="T39" s="1"/>
  <c r="R44"/>
  <c r="T44" s="1"/>
  <c r="P39"/>
  <c r="U43"/>
  <c r="E42"/>
  <c r="S55"/>
  <c r="R55" s="1"/>
  <c r="R55" i="14" l="1"/>
  <c r="T55" s="1"/>
  <c r="K26" s="1"/>
  <c r="U44"/>
  <c r="E43"/>
  <c r="R55" i="12"/>
  <c r="T55" s="1"/>
  <c r="K26" s="1"/>
  <c r="J26"/>
  <c r="U44"/>
  <c r="E43"/>
  <c r="T55" i="11"/>
  <c r="P40"/>
  <c r="U44"/>
  <c r="E43"/>
  <c r="U45" i="14" l="1"/>
  <c r="E44"/>
  <c r="U45" i="12"/>
  <c r="E44"/>
  <c r="P41" i="11"/>
  <c r="U45"/>
  <c r="E44"/>
  <c r="U46" i="14" l="1"/>
  <c r="E45"/>
  <c r="U46" i="12"/>
  <c r="E45"/>
  <c r="P42" i="11"/>
  <c r="U46"/>
  <c r="E45"/>
  <c r="U47" i="14" l="1"/>
  <c r="E46"/>
  <c r="U47" i="12"/>
  <c r="E46"/>
  <c r="P43" i="11"/>
  <c r="U47"/>
  <c r="E46"/>
  <c r="U48" i="14" l="1"/>
  <c r="E47"/>
  <c r="U48" i="12"/>
  <c r="E47"/>
  <c r="P44" i="11"/>
  <c r="U48"/>
  <c r="E47"/>
  <c r="U49" i="14" l="1"/>
  <c r="E48"/>
  <c r="U49" i="12"/>
  <c r="E48"/>
  <c r="P45" i="11"/>
  <c r="U49"/>
  <c r="E48"/>
  <c r="U50" i="14" l="1"/>
  <c r="E49"/>
  <c r="U50" i="12"/>
  <c r="E49"/>
  <c r="P46" i="11"/>
  <c r="U50"/>
  <c r="E49"/>
  <c r="U51" i="14" l="1"/>
  <c r="E50"/>
  <c r="U51" i="12"/>
  <c r="E50"/>
  <c r="P47" i="11"/>
  <c r="U51"/>
  <c r="E50"/>
  <c r="U52" i="14" l="1"/>
  <c r="E51"/>
  <c r="U52" i="12"/>
  <c r="E51"/>
  <c r="P48" i="11"/>
  <c r="U52"/>
  <c r="E51"/>
  <c r="U53" i="14" l="1"/>
  <c r="E52"/>
  <c r="U53" i="12"/>
  <c r="E52"/>
  <c r="U53" i="11"/>
  <c r="E52"/>
  <c r="P49"/>
  <c r="U54" i="14" l="1"/>
  <c r="E53"/>
  <c r="U54" i="12"/>
  <c r="E53"/>
  <c r="U54" i="11"/>
  <c r="E53"/>
  <c r="P50"/>
  <c r="U55" i="14" l="1"/>
  <c r="E54"/>
  <c r="E54" i="12"/>
  <c r="U55"/>
  <c r="U55" i="11"/>
  <c r="E54"/>
  <c r="P51"/>
  <c r="P52" l="1"/>
  <c r="P53" l="1"/>
  <c r="P54" l="1"/>
</calcChain>
</file>

<file path=xl/sharedStrings.xml><?xml version="1.0" encoding="utf-8"?>
<sst xmlns="http://schemas.openxmlformats.org/spreadsheetml/2006/main" count="170" uniqueCount="32">
  <si>
    <t>Stijgen</t>
  </si>
  <si>
    <t>Dalen</t>
  </si>
  <si>
    <t>Per dag</t>
  </si>
  <si>
    <t>Tijd</t>
  </si>
  <si>
    <t>Hoogte</t>
  </si>
  <si>
    <t>Afstand</t>
  </si>
  <si>
    <t>Traject</t>
  </si>
  <si>
    <t>Invullen</t>
  </si>
  <si>
    <t>Hemels</t>
  </si>
  <si>
    <t>in cm</t>
  </si>
  <si>
    <t>Heilig Kruez</t>
  </si>
  <si>
    <t>BV Flesch</t>
  </si>
  <si>
    <t>Furgulti</t>
  </si>
  <si>
    <t>Passo Rossa</t>
  </si>
  <si>
    <t>BV Geisspfad</t>
  </si>
  <si>
    <t>punt 2300</t>
  </si>
  <si>
    <t>km</t>
  </si>
  <si>
    <t>m</t>
  </si>
  <si>
    <t>uur</t>
  </si>
  <si>
    <t>Totaal</t>
  </si>
  <si>
    <t>min</t>
  </si>
  <si>
    <t>Werkelijk</t>
  </si>
  <si>
    <t>Pauze Factor</t>
  </si>
  <si>
    <t>Grafiek gegevens:</t>
  </si>
  <si>
    <t>Berekeningen:</t>
  </si>
  <si>
    <t>Snelheid:</t>
  </si>
  <si>
    <t>Omrekenen</t>
  </si>
  <si>
    <t>Pauze factor</t>
  </si>
  <si>
    <t>meter</t>
  </si>
  <si>
    <t>in meter</t>
  </si>
  <si>
    <t>Afslag</t>
  </si>
  <si>
    <t>Challerli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</si>
</sst>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1" fontId="0" fillId="0" borderId="0" xfId="0" applyNumberFormat="1"/>
    <xf numFmtId="0" fontId="1" fillId="0" borderId="0" xfId="0" applyFont="1"/>
    <xf numFmtId="2" fontId="0" fillId="0" borderId="0" xfId="0" applyNumberFormat="1"/>
    <xf numFmtId="0" fontId="3" fillId="0" borderId="0" xfId="0" applyFont="1"/>
    <xf numFmtId="164" fontId="0" fillId="0" borderId="1" xfId="0" applyNumberFormat="1" applyBorder="1"/>
    <xf numFmtId="0" fontId="0" fillId="0" borderId="2" xfId="0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0" fontId="0" fillId="0" borderId="0" xfId="0" applyBorder="1"/>
    <xf numFmtId="164" fontId="0" fillId="0" borderId="0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7" xfId="0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2" fontId="0" fillId="0" borderId="4" xfId="0" applyNumberFormat="1" applyBorder="1"/>
    <xf numFmtId="2" fontId="0" fillId="0" borderId="0" xfId="0" applyNumberFormat="1" applyBorder="1"/>
    <xf numFmtId="1" fontId="0" fillId="0" borderId="0" xfId="0" applyNumberFormat="1" applyBorder="1"/>
    <xf numFmtId="1" fontId="0" fillId="0" borderId="5" xfId="0" applyNumberFormat="1" applyBorder="1"/>
    <xf numFmtId="1" fontId="0" fillId="0" borderId="7" xfId="0" applyNumberFormat="1" applyBorder="1"/>
    <xf numFmtId="1" fontId="0" fillId="0" borderId="8" xfId="0" applyNumberFormat="1" applyBorder="1"/>
    <xf numFmtId="0" fontId="2" fillId="0" borderId="1" xfId="0" applyFont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0" borderId="0" xfId="0" applyFill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layout/>
    </c:title>
    <c:plotArea>
      <c:layout/>
      <c:scatterChart>
        <c:scatterStyle val="lineMarker"/>
        <c:ser>
          <c:idx val="0"/>
          <c:order val="0"/>
          <c:tx>
            <c:v>Route</c:v>
          </c:tx>
          <c:xVal>
            <c:numRef>
              <c:f>'0'!$U$38:$U$43</c:f>
              <c:numCache>
                <c:formatCode>General</c:formatCode>
                <c:ptCount val="6"/>
                <c:pt idx="0">
                  <c:v>0</c:v>
                </c:pt>
                <c:pt idx="1">
                  <c:v>2.79</c:v>
                </c:pt>
                <c:pt idx="2">
                  <c:v>3.6438000000000001</c:v>
                </c:pt>
                <c:pt idx="3">
                  <c:v>4.4447999999999999</c:v>
                </c:pt>
                <c:pt idx="4">
                  <c:v>6.6348000000000003</c:v>
                </c:pt>
                <c:pt idx="5">
                  <c:v>7.1748000000000003</c:v>
                </c:pt>
              </c:numCache>
            </c:numRef>
          </c:xVal>
          <c:yVal>
            <c:numRef>
              <c:f>'0'!$V$38:$V$43</c:f>
              <c:numCache>
                <c:formatCode>General</c:formatCode>
                <c:ptCount val="6"/>
                <c:pt idx="0">
                  <c:v>1460</c:v>
                </c:pt>
                <c:pt idx="1">
                  <c:v>2180</c:v>
                </c:pt>
                <c:pt idx="2">
                  <c:v>2351</c:v>
                </c:pt>
                <c:pt idx="3">
                  <c:v>2300</c:v>
                </c:pt>
                <c:pt idx="4">
                  <c:v>2460</c:v>
                </c:pt>
                <c:pt idx="5">
                  <c:v>2400</c:v>
                </c:pt>
              </c:numCache>
            </c:numRef>
          </c:yVal>
        </c:ser>
        <c:axId val="201765248"/>
        <c:axId val="201767936"/>
      </c:scatterChart>
      <c:valAx>
        <c:axId val="201765248"/>
        <c:scaling>
          <c:orientation val="minMax"/>
        </c:scaling>
        <c:axPos val="b"/>
        <c:numFmt formatCode="General" sourceLinked="1"/>
        <c:tickLblPos val="nextTo"/>
        <c:crossAx val="201767936"/>
        <c:crosses val="autoZero"/>
        <c:crossBetween val="midCat"/>
      </c:valAx>
      <c:valAx>
        <c:axId val="201767936"/>
        <c:scaling>
          <c:orientation val="minMax"/>
        </c:scaling>
        <c:axPos val="l"/>
        <c:majorGridlines/>
        <c:numFmt formatCode="General" sourceLinked="1"/>
        <c:tickLblPos val="nextTo"/>
        <c:crossAx val="20176524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layout/>
    </c:title>
    <c:plotArea>
      <c:layout/>
      <c:scatterChart>
        <c:scatterStyle val="lineMarker"/>
        <c:ser>
          <c:idx val="0"/>
          <c:order val="0"/>
          <c:tx>
            <c:v>Route</c:v>
          </c:tx>
          <c:xVal>
            <c:numRef>
              <c:f>'1'!$U$38:$U$43</c:f>
              <c:numCache>
                <c:formatCode>General</c:formatCode>
                <c:ptCount val="6"/>
                <c:pt idx="0">
                  <c:v>0</c:v>
                </c:pt>
                <c:pt idx="1">
                  <c:v>0.58499999999999996</c:v>
                </c:pt>
                <c:pt idx="2">
                  <c:v>1.7849999999999999</c:v>
                </c:pt>
                <c:pt idx="3">
                  <c:v>2.7749999999999999</c:v>
                </c:pt>
                <c:pt idx="4">
                  <c:v>2.7749999999999999</c:v>
                </c:pt>
                <c:pt idx="5">
                  <c:v>2.7749999999999999</c:v>
                </c:pt>
              </c:numCache>
            </c:numRef>
          </c:xVal>
          <c:yVal>
            <c:numRef>
              <c:f>'1'!$V$38:$V$43</c:f>
              <c:numCache>
                <c:formatCode>General</c:formatCode>
                <c:ptCount val="6"/>
                <c:pt idx="0">
                  <c:v>1460</c:v>
                </c:pt>
                <c:pt idx="1">
                  <c:v>1540</c:v>
                </c:pt>
                <c:pt idx="2">
                  <c:v>1856</c:v>
                </c:pt>
                <c:pt idx="3">
                  <c:v>2180</c:v>
                </c:pt>
                <c:pt idx="4">
                  <c:v>2180</c:v>
                </c:pt>
                <c:pt idx="5">
                  <c:v>2180</c:v>
                </c:pt>
              </c:numCache>
            </c:numRef>
          </c:yVal>
        </c:ser>
        <c:axId val="248120448"/>
        <c:axId val="248162176"/>
      </c:scatterChart>
      <c:valAx>
        <c:axId val="248120448"/>
        <c:scaling>
          <c:orientation val="minMax"/>
        </c:scaling>
        <c:axPos val="b"/>
        <c:numFmt formatCode="General" sourceLinked="1"/>
        <c:tickLblPos val="nextTo"/>
        <c:crossAx val="248162176"/>
        <c:crosses val="autoZero"/>
        <c:crossBetween val="midCat"/>
      </c:valAx>
      <c:valAx>
        <c:axId val="248162176"/>
        <c:scaling>
          <c:orientation val="minMax"/>
        </c:scaling>
        <c:axPos val="l"/>
        <c:majorGridlines/>
        <c:numFmt formatCode="General" sourceLinked="1"/>
        <c:tickLblPos val="nextTo"/>
        <c:crossAx val="24812044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layout/>
    </c:title>
    <c:plotArea>
      <c:layout/>
      <c:scatterChart>
        <c:scatterStyle val="lineMarker"/>
        <c:ser>
          <c:idx val="0"/>
          <c:order val="0"/>
          <c:tx>
            <c:v>Route</c:v>
          </c:tx>
          <c:xVal>
            <c:numRef>
              <c:f>'2'!$U$38:$U$43</c:f>
              <c:numCache>
                <c:formatCode>General</c:formatCode>
                <c:ptCount val="6"/>
                <c:pt idx="0">
                  <c:v>0</c:v>
                </c:pt>
                <c:pt idx="1">
                  <c:v>0.8538</c:v>
                </c:pt>
                <c:pt idx="2">
                  <c:v>1.6547999999999998</c:v>
                </c:pt>
                <c:pt idx="3">
                  <c:v>3.8447999999999998</c:v>
                </c:pt>
                <c:pt idx="4">
                  <c:v>4.3848000000000003</c:v>
                </c:pt>
                <c:pt idx="5">
                  <c:v>4.3848000000000003</c:v>
                </c:pt>
              </c:numCache>
            </c:numRef>
          </c:xVal>
          <c:yVal>
            <c:numRef>
              <c:f>'2'!$V$38:$V$43</c:f>
              <c:numCache>
                <c:formatCode>General</c:formatCode>
                <c:ptCount val="6"/>
                <c:pt idx="0">
                  <c:v>2180</c:v>
                </c:pt>
                <c:pt idx="1">
                  <c:v>2351</c:v>
                </c:pt>
                <c:pt idx="2">
                  <c:v>2300</c:v>
                </c:pt>
                <c:pt idx="3">
                  <c:v>2460</c:v>
                </c:pt>
                <c:pt idx="4">
                  <c:v>2400</c:v>
                </c:pt>
                <c:pt idx="5">
                  <c:v>2400</c:v>
                </c:pt>
              </c:numCache>
            </c:numRef>
          </c:yVal>
        </c:ser>
        <c:axId val="248350592"/>
        <c:axId val="248352128"/>
      </c:scatterChart>
      <c:valAx>
        <c:axId val="248350592"/>
        <c:scaling>
          <c:orientation val="minMax"/>
        </c:scaling>
        <c:axPos val="b"/>
        <c:numFmt formatCode="General" sourceLinked="1"/>
        <c:tickLblPos val="nextTo"/>
        <c:crossAx val="248352128"/>
        <c:crosses val="autoZero"/>
        <c:crossBetween val="midCat"/>
      </c:valAx>
      <c:valAx>
        <c:axId val="248352128"/>
        <c:scaling>
          <c:orientation val="minMax"/>
        </c:scaling>
        <c:axPos val="l"/>
        <c:majorGridlines/>
        <c:numFmt formatCode="General" sourceLinked="1"/>
        <c:tickLblPos val="nextTo"/>
        <c:crossAx val="24835059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6</xdr:row>
      <xdr:rowOff>47625</xdr:rowOff>
    </xdr:from>
    <xdr:to>
      <xdr:col>19</xdr:col>
      <xdr:colOff>285750</xdr:colOff>
      <xdr:row>20</xdr:row>
      <xdr:rowOff>123825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6</xdr:row>
      <xdr:rowOff>47625</xdr:rowOff>
    </xdr:from>
    <xdr:to>
      <xdr:col>19</xdr:col>
      <xdr:colOff>285750</xdr:colOff>
      <xdr:row>20</xdr:row>
      <xdr:rowOff>123825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6</xdr:row>
      <xdr:rowOff>47624</xdr:rowOff>
    </xdr:from>
    <xdr:to>
      <xdr:col>19</xdr:col>
      <xdr:colOff>285750</xdr:colOff>
      <xdr:row>16</xdr:row>
      <xdr:rowOff>161925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6"/>
  <sheetViews>
    <sheetView workbookViewId="0">
      <selection activeCell="A8" sqref="A8:D12"/>
    </sheetView>
  </sheetViews>
  <sheetFormatPr defaultRowHeight="15"/>
  <cols>
    <col min="1" max="1" width="3.140625" customWidth="1"/>
    <col min="2" max="2" width="15" customWidth="1"/>
    <col min="5" max="5" width="7.7109375" style="1" customWidth="1"/>
    <col min="6" max="6" width="9.140625" style="1"/>
    <col min="9" max="9" width="7" customWidth="1"/>
    <col min="10" max="10" width="7.140625" customWidth="1"/>
    <col min="11" max="11" width="4.85546875" customWidth="1"/>
    <col min="14" max="16" width="9.140625" style="1"/>
    <col min="17" max="17" width="11.7109375" style="1" customWidth="1"/>
    <col min="18" max="21" width="9.140625" style="1"/>
  </cols>
  <sheetData>
    <row r="1" spans="2:20">
      <c r="E1"/>
      <c r="F1"/>
      <c r="J1" t="s">
        <v>22</v>
      </c>
      <c r="N1"/>
      <c r="O1"/>
      <c r="P1"/>
      <c r="Q1"/>
      <c r="R1"/>
      <c r="S1"/>
      <c r="T1"/>
    </row>
    <row r="2" spans="2:20">
      <c r="D2" t="s">
        <v>25</v>
      </c>
      <c r="F2" s="1">
        <v>3</v>
      </c>
      <c r="G2" s="1">
        <v>250</v>
      </c>
      <c r="H2" s="1">
        <v>300</v>
      </c>
      <c r="I2" s="1"/>
      <c r="J2">
        <v>1.2509999999999999</v>
      </c>
      <c r="N2"/>
      <c r="O2"/>
      <c r="P2"/>
      <c r="Q2"/>
      <c r="R2"/>
      <c r="S2"/>
      <c r="T2"/>
    </row>
    <row r="3" spans="2:20">
      <c r="C3" t="s">
        <v>7</v>
      </c>
      <c r="D3" s="1" t="s">
        <v>7</v>
      </c>
      <c r="E3"/>
      <c r="F3" t="str">
        <f>'0'!D33</f>
        <v>Werkelijk</v>
      </c>
      <c r="G3" s="1"/>
      <c r="H3" s="1"/>
      <c r="I3" s="1"/>
      <c r="N3"/>
      <c r="O3"/>
      <c r="P3"/>
      <c r="Q3"/>
      <c r="R3"/>
      <c r="S3"/>
      <c r="T3"/>
    </row>
    <row r="4" spans="2:20">
      <c r="C4" t="s">
        <v>4</v>
      </c>
      <c r="E4"/>
      <c r="F4" t="str">
        <f>'0'!D34</f>
        <v>Afstand</v>
      </c>
      <c r="G4" s="1" t="str">
        <f>'0'!G34</f>
        <v>Stijgen</v>
      </c>
      <c r="H4" s="1" t="str">
        <f>'0'!H34</f>
        <v>Dalen</v>
      </c>
      <c r="I4" s="1"/>
      <c r="N4"/>
      <c r="O4"/>
      <c r="P4"/>
      <c r="Q4"/>
      <c r="R4"/>
      <c r="S4"/>
      <c r="T4"/>
    </row>
    <row r="5" spans="2:20">
      <c r="C5" t="s">
        <v>29</v>
      </c>
      <c r="D5" s="1" t="s">
        <v>9</v>
      </c>
      <c r="E5"/>
      <c r="F5" t="str">
        <f>'0'!D35</f>
        <v>km</v>
      </c>
      <c r="G5" s="1" t="str">
        <f>'0'!G35</f>
        <v>m</v>
      </c>
      <c r="H5" s="1" t="str">
        <f>'0'!H35</f>
        <v>m</v>
      </c>
      <c r="I5" s="1"/>
      <c r="J5" t="str">
        <f>'0'!Q35</f>
        <v>uur</v>
      </c>
      <c r="K5" t="s">
        <v>20</v>
      </c>
      <c r="N5"/>
      <c r="O5"/>
      <c r="P5"/>
      <c r="Q5"/>
      <c r="R5"/>
      <c r="S5"/>
      <c r="T5"/>
    </row>
    <row r="6" spans="2:20">
      <c r="C6">
        <v>1460</v>
      </c>
      <c r="D6" s="1"/>
      <c r="E6"/>
      <c r="F6"/>
      <c r="N6"/>
      <c r="O6"/>
      <c r="P6"/>
      <c r="Q6"/>
      <c r="R6"/>
      <c r="S6"/>
      <c r="T6"/>
    </row>
    <row r="7" spans="2:20">
      <c r="B7" t="s">
        <v>10</v>
      </c>
      <c r="C7">
        <v>1460</v>
      </c>
      <c r="D7" s="1"/>
      <c r="E7"/>
      <c r="F7" s="1">
        <f t="shared" ref="F7:F25" si="0">D36</f>
        <v>0</v>
      </c>
      <c r="G7" s="2">
        <f t="shared" ref="G7:H25" si="1">G36</f>
        <v>0</v>
      </c>
      <c r="H7" s="2">
        <f t="shared" si="1"/>
        <v>0</v>
      </c>
      <c r="I7" s="2"/>
      <c r="N7"/>
      <c r="O7"/>
      <c r="P7"/>
      <c r="Q7"/>
      <c r="R7"/>
      <c r="S7"/>
      <c r="T7"/>
    </row>
    <row r="8" spans="2:20">
      <c r="B8" t="s">
        <v>11</v>
      </c>
      <c r="C8">
        <v>2180</v>
      </c>
      <c r="D8" s="1">
        <v>9.3000000000000007</v>
      </c>
      <c r="E8"/>
      <c r="F8" s="1">
        <f t="shared" si="0"/>
        <v>2.79</v>
      </c>
      <c r="G8" s="2">
        <f t="shared" si="1"/>
        <v>720</v>
      </c>
      <c r="H8" s="2">
        <f t="shared" si="1"/>
        <v>0</v>
      </c>
      <c r="I8" s="2"/>
      <c r="J8" s="2">
        <f t="shared" ref="J8:J26" si="2">S37</f>
        <v>4</v>
      </c>
      <c r="K8" s="2">
        <f t="shared" ref="K8:K26" si="3">T37</f>
        <v>11.075699999999937</v>
      </c>
      <c r="N8"/>
      <c r="O8"/>
      <c r="P8"/>
      <c r="Q8"/>
      <c r="R8"/>
      <c r="S8"/>
      <c r="T8"/>
    </row>
    <row r="9" spans="2:20">
      <c r="B9" t="s">
        <v>12</v>
      </c>
      <c r="C9">
        <v>2351</v>
      </c>
      <c r="D9" s="1">
        <v>2.8460000000000001</v>
      </c>
      <c r="E9"/>
      <c r="F9" s="1">
        <f t="shared" si="0"/>
        <v>0.8538</v>
      </c>
      <c r="G9" s="2">
        <f t="shared" si="1"/>
        <v>171</v>
      </c>
      <c r="H9" s="2">
        <f t="shared" si="1"/>
        <v>0</v>
      </c>
      <c r="I9" s="2"/>
      <c r="J9" s="2">
        <f t="shared" si="2"/>
        <v>1</v>
      </c>
      <c r="K9" s="2">
        <f t="shared" si="3"/>
        <v>2.022077999999996</v>
      </c>
      <c r="N9"/>
      <c r="O9"/>
      <c r="P9"/>
      <c r="Q9"/>
      <c r="R9"/>
      <c r="S9"/>
      <c r="T9"/>
    </row>
    <row r="10" spans="2:20">
      <c r="B10" t="s">
        <v>15</v>
      </c>
      <c r="C10">
        <v>2300</v>
      </c>
      <c r="D10" s="1">
        <v>2.67</v>
      </c>
      <c r="E10"/>
      <c r="F10" s="1">
        <f t="shared" si="0"/>
        <v>0.80099999999999993</v>
      </c>
      <c r="G10" s="2">
        <f t="shared" si="1"/>
        <v>0</v>
      </c>
      <c r="H10" s="2">
        <f t="shared" si="1"/>
        <v>51</v>
      </c>
      <c r="I10" s="2"/>
      <c r="J10" s="2">
        <f t="shared" si="2"/>
        <v>0</v>
      </c>
      <c r="K10" s="2">
        <f t="shared" si="3"/>
        <v>26.421119999999995</v>
      </c>
      <c r="N10"/>
      <c r="O10"/>
      <c r="P10"/>
      <c r="Q10"/>
      <c r="R10"/>
      <c r="S10"/>
      <c r="T10"/>
    </row>
    <row r="11" spans="2:20">
      <c r="B11" t="s">
        <v>13</v>
      </c>
      <c r="C11">
        <v>2460</v>
      </c>
      <c r="D11" s="1">
        <v>7.3</v>
      </c>
      <c r="E11"/>
      <c r="F11" s="1">
        <f t="shared" si="0"/>
        <v>2.19</v>
      </c>
      <c r="G11" s="2">
        <f t="shared" si="1"/>
        <v>160</v>
      </c>
      <c r="H11" s="2">
        <f t="shared" si="1"/>
        <v>0</v>
      </c>
      <c r="I11" s="2"/>
      <c r="J11" s="2">
        <f t="shared" si="2"/>
        <v>1</v>
      </c>
      <c r="K11" s="2">
        <f t="shared" si="3"/>
        <v>18.812999999999999</v>
      </c>
      <c r="N11"/>
      <c r="O11"/>
      <c r="P11"/>
      <c r="Q11"/>
      <c r="R11"/>
      <c r="S11"/>
      <c r="T11"/>
    </row>
    <row r="12" spans="2:20">
      <c r="B12" t="s">
        <v>14</v>
      </c>
      <c r="C12">
        <v>2400</v>
      </c>
      <c r="D12" s="1">
        <v>1.8</v>
      </c>
      <c r="E12"/>
      <c r="F12" s="1">
        <f t="shared" si="0"/>
        <v>0.54</v>
      </c>
      <c r="G12" s="2">
        <f t="shared" si="1"/>
        <v>0</v>
      </c>
      <c r="H12" s="2">
        <f t="shared" si="1"/>
        <v>60</v>
      </c>
      <c r="I12" s="2"/>
      <c r="J12" s="2">
        <f t="shared" si="2"/>
        <v>0</v>
      </c>
      <c r="K12" s="2">
        <f t="shared" si="3"/>
        <v>21.767399999999999</v>
      </c>
      <c r="N12"/>
      <c r="O12"/>
      <c r="P12"/>
      <c r="Q12"/>
      <c r="R12"/>
      <c r="S12"/>
      <c r="T12"/>
    </row>
    <row r="13" spans="2:20">
      <c r="C13">
        <v>2400</v>
      </c>
      <c r="D13" s="1"/>
      <c r="E13"/>
      <c r="F13" s="1">
        <f t="shared" si="0"/>
        <v>0</v>
      </c>
      <c r="G13" s="2">
        <f t="shared" si="1"/>
        <v>0</v>
      </c>
      <c r="H13" s="2">
        <f t="shared" si="1"/>
        <v>0</v>
      </c>
      <c r="I13" s="2"/>
      <c r="J13" s="2">
        <f t="shared" si="2"/>
        <v>0</v>
      </c>
      <c r="K13" s="2">
        <f t="shared" si="3"/>
        <v>0</v>
      </c>
      <c r="N13"/>
      <c r="O13"/>
      <c r="P13"/>
      <c r="Q13"/>
      <c r="R13"/>
      <c r="S13"/>
      <c r="T13"/>
    </row>
    <row r="14" spans="2:20">
      <c r="C14">
        <v>2400</v>
      </c>
      <c r="D14" s="1"/>
      <c r="E14"/>
      <c r="F14" s="1">
        <f t="shared" si="0"/>
        <v>0</v>
      </c>
      <c r="G14" s="2">
        <f t="shared" si="1"/>
        <v>0</v>
      </c>
      <c r="H14" s="2">
        <f t="shared" si="1"/>
        <v>0</v>
      </c>
      <c r="I14" s="2"/>
      <c r="J14" s="2">
        <f t="shared" si="2"/>
        <v>0</v>
      </c>
      <c r="K14" s="2">
        <f t="shared" si="3"/>
        <v>0</v>
      </c>
      <c r="N14"/>
      <c r="O14"/>
      <c r="P14"/>
      <c r="Q14"/>
      <c r="R14"/>
      <c r="S14"/>
      <c r="T14"/>
    </row>
    <row r="15" spans="2:20">
      <c r="C15">
        <v>2400</v>
      </c>
      <c r="D15" s="1"/>
      <c r="E15"/>
      <c r="F15" s="1">
        <f t="shared" si="0"/>
        <v>0</v>
      </c>
      <c r="G15" s="2">
        <f t="shared" si="1"/>
        <v>0</v>
      </c>
      <c r="H15" s="2">
        <f t="shared" si="1"/>
        <v>0</v>
      </c>
      <c r="I15" s="2"/>
      <c r="J15" s="2">
        <f t="shared" si="2"/>
        <v>0</v>
      </c>
      <c r="K15" s="2">
        <f t="shared" si="3"/>
        <v>0</v>
      </c>
      <c r="N15"/>
      <c r="O15"/>
      <c r="P15"/>
      <c r="Q15"/>
      <c r="R15"/>
      <c r="S15"/>
      <c r="T15"/>
    </row>
    <row r="16" spans="2:20">
      <c r="C16">
        <v>2400</v>
      </c>
      <c r="D16" s="1"/>
      <c r="E16"/>
      <c r="F16" s="1">
        <f t="shared" si="0"/>
        <v>0</v>
      </c>
      <c r="G16" s="2">
        <f t="shared" si="1"/>
        <v>0</v>
      </c>
      <c r="H16" s="2">
        <f t="shared" si="1"/>
        <v>0</v>
      </c>
      <c r="I16" s="2"/>
      <c r="J16" s="2">
        <f t="shared" si="2"/>
        <v>0</v>
      </c>
      <c r="K16" s="2">
        <f t="shared" si="3"/>
        <v>0</v>
      </c>
      <c r="N16"/>
      <c r="O16"/>
      <c r="P16"/>
      <c r="Q16"/>
      <c r="R16"/>
      <c r="S16"/>
      <c r="T16"/>
    </row>
    <row r="17" spans="2:22">
      <c r="C17">
        <v>2400</v>
      </c>
      <c r="D17" s="1"/>
      <c r="E17"/>
      <c r="F17" s="1">
        <f t="shared" si="0"/>
        <v>0</v>
      </c>
      <c r="G17" s="2">
        <f t="shared" si="1"/>
        <v>0</v>
      </c>
      <c r="H17" s="2">
        <f t="shared" si="1"/>
        <v>0</v>
      </c>
      <c r="I17" s="2"/>
      <c r="J17" s="2">
        <f t="shared" si="2"/>
        <v>0</v>
      </c>
      <c r="K17" s="2">
        <f t="shared" si="3"/>
        <v>0</v>
      </c>
      <c r="N17"/>
      <c r="O17"/>
      <c r="P17"/>
      <c r="Q17"/>
      <c r="R17"/>
      <c r="S17"/>
      <c r="T17"/>
    </row>
    <row r="18" spans="2:22">
      <c r="C18">
        <v>2400</v>
      </c>
      <c r="D18" s="1"/>
      <c r="E18"/>
      <c r="F18" s="1">
        <f t="shared" si="0"/>
        <v>0</v>
      </c>
      <c r="G18" s="2">
        <f t="shared" si="1"/>
        <v>0</v>
      </c>
      <c r="H18" s="2">
        <f t="shared" si="1"/>
        <v>0</v>
      </c>
      <c r="I18" s="2"/>
      <c r="J18" s="2">
        <f t="shared" si="2"/>
        <v>0</v>
      </c>
      <c r="K18" s="2">
        <f t="shared" si="3"/>
        <v>0</v>
      </c>
      <c r="N18"/>
      <c r="O18"/>
      <c r="P18"/>
      <c r="Q18"/>
      <c r="R18"/>
      <c r="S18"/>
      <c r="T18"/>
    </row>
    <row r="19" spans="2:22">
      <c r="C19">
        <v>2400</v>
      </c>
      <c r="D19" s="1"/>
      <c r="E19"/>
      <c r="F19" s="1">
        <f t="shared" si="0"/>
        <v>0</v>
      </c>
      <c r="G19" s="2">
        <f t="shared" si="1"/>
        <v>0</v>
      </c>
      <c r="H19" s="2">
        <f t="shared" si="1"/>
        <v>0</v>
      </c>
      <c r="I19" s="2"/>
      <c r="J19" s="2">
        <f t="shared" si="2"/>
        <v>0</v>
      </c>
      <c r="K19" s="2">
        <f t="shared" si="3"/>
        <v>0</v>
      </c>
      <c r="N19"/>
      <c r="O19"/>
      <c r="P19"/>
      <c r="Q19"/>
      <c r="R19"/>
      <c r="S19"/>
      <c r="T19"/>
    </row>
    <row r="20" spans="2:22">
      <c r="C20">
        <v>2400</v>
      </c>
      <c r="D20" s="1"/>
      <c r="E20"/>
      <c r="F20" s="1">
        <f t="shared" si="0"/>
        <v>0</v>
      </c>
      <c r="G20" s="2">
        <f t="shared" si="1"/>
        <v>0</v>
      </c>
      <c r="H20" s="2">
        <f t="shared" si="1"/>
        <v>0</v>
      </c>
      <c r="I20" s="2"/>
      <c r="J20" s="2">
        <f t="shared" si="2"/>
        <v>0</v>
      </c>
      <c r="K20" s="2">
        <f t="shared" si="3"/>
        <v>0</v>
      </c>
      <c r="N20"/>
      <c r="O20"/>
      <c r="P20"/>
      <c r="Q20"/>
      <c r="R20"/>
      <c r="S20"/>
      <c r="T20"/>
    </row>
    <row r="21" spans="2:22" ht="15.75">
      <c r="B21" s="3"/>
      <c r="C21">
        <v>2400</v>
      </c>
      <c r="D21" s="1"/>
      <c r="E21"/>
      <c r="F21" s="1">
        <f t="shared" si="0"/>
        <v>0</v>
      </c>
      <c r="G21" s="2">
        <f t="shared" si="1"/>
        <v>0</v>
      </c>
      <c r="H21" s="2">
        <f t="shared" si="1"/>
        <v>0</v>
      </c>
      <c r="I21" s="2"/>
      <c r="J21" s="2">
        <f t="shared" si="2"/>
        <v>0</v>
      </c>
      <c r="K21" s="2">
        <f t="shared" si="3"/>
        <v>0</v>
      </c>
      <c r="N21"/>
      <c r="O21"/>
      <c r="P21"/>
      <c r="Q21"/>
      <c r="R21"/>
      <c r="S21"/>
      <c r="T21"/>
    </row>
    <row r="22" spans="2:22">
      <c r="C22">
        <v>2400</v>
      </c>
      <c r="D22" s="1"/>
      <c r="E22"/>
      <c r="F22" s="1">
        <f t="shared" si="0"/>
        <v>0</v>
      </c>
      <c r="G22" s="2">
        <f t="shared" si="1"/>
        <v>0</v>
      </c>
      <c r="H22" s="2">
        <f t="shared" si="1"/>
        <v>0</v>
      </c>
      <c r="I22" s="2"/>
      <c r="J22" s="2">
        <f t="shared" si="2"/>
        <v>0</v>
      </c>
      <c r="K22" s="2">
        <f t="shared" si="3"/>
        <v>0</v>
      </c>
      <c r="N22"/>
      <c r="O22"/>
      <c r="P22"/>
      <c r="Q22"/>
      <c r="R22"/>
      <c r="S22"/>
      <c r="T22"/>
    </row>
    <row r="23" spans="2:22">
      <c r="C23">
        <v>2400</v>
      </c>
      <c r="D23" s="1"/>
      <c r="E23"/>
      <c r="F23" s="1">
        <f t="shared" si="0"/>
        <v>0</v>
      </c>
      <c r="G23" s="2">
        <f t="shared" si="1"/>
        <v>0</v>
      </c>
      <c r="H23" s="2">
        <f t="shared" si="1"/>
        <v>0</v>
      </c>
      <c r="I23" s="2"/>
      <c r="J23" s="2">
        <f t="shared" si="2"/>
        <v>0</v>
      </c>
      <c r="K23" s="2">
        <f t="shared" si="3"/>
        <v>0</v>
      </c>
      <c r="N23"/>
      <c r="O23"/>
      <c r="P23"/>
      <c r="Q23"/>
      <c r="R23"/>
      <c r="S23"/>
      <c r="T23"/>
    </row>
    <row r="24" spans="2:22">
      <c r="C24">
        <v>2400</v>
      </c>
      <c r="D24" s="1"/>
      <c r="E24"/>
      <c r="F24" s="1">
        <f t="shared" si="0"/>
        <v>0</v>
      </c>
      <c r="G24" s="2">
        <f t="shared" si="1"/>
        <v>0</v>
      </c>
      <c r="H24" s="2">
        <f t="shared" si="1"/>
        <v>0</v>
      </c>
      <c r="I24" s="2"/>
      <c r="J24" s="2">
        <f t="shared" si="2"/>
        <v>0</v>
      </c>
      <c r="K24" s="2">
        <f t="shared" si="3"/>
        <v>0</v>
      </c>
      <c r="N24"/>
      <c r="O24"/>
      <c r="P24"/>
      <c r="Q24"/>
      <c r="R24"/>
      <c r="S24"/>
      <c r="T24"/>
    </row>
    <row r="25" spans="2:22">
      <c r="C25">
        <v>2400</v>
      </c>
      <c r="D25" s="1"/>
      <c r="E25"/>
      <c r="F25" s="1">
        <f t="shared" si="0"/>
        <v>0</v>
      </c>
      <c r="G25" s="2">
        <f t="shared" si="1"/>
        <v>0</v>
      </c>
      <c r="H25" s="2">
        <f t="shared" si="1"/>
        <v>0</v>
      </c>
      <c r="I25" s="2"/>
      <c r="J25" s="2">
        <f t="shared" si="2"/>
        <v>0</v>
      </c>
      <c r="K25" s="2">
        <f t="shared" si="3"/>
        <v>0</v>
      </c>
      <c r="N25"/>
      <c r="O25"/>
      <c r="P25"/>
      <c r="Q25"/>
      <c r="R25"/>
      <c r="S25"/>
      <c r="T25"/>
    </row>
    <row r="26" spans="2:22">
      <c r="E26"/>
      <c r="F26"/>
      <c r="G26" s="1"/>
      <c r="H26" s="1" t="s">
        <v>19</v>
      </c>
      <c r="I26" s="1"/>
      <c r="J26" s="2">
        <f t="shared" si="2"/>
        <v>7</v>
      </c>
      <c r="K26" s="2">
        <f t="shared" si="3"/>
        <v>20.099297999999948</v>
      </c>
      <c r="N26"/>
      <c r="O26"/>
      <c r="P26"/>
      <c r="Q26"/>
      <c r="R26"/>
      <c r="S26"/>
      <c r="T26"/>
    </row>
    <row r="27" spans="2:22">
      <c r="E27"/>
      <c r="F27"/>
      <c r="N27"/>
      <c r="O27"/>
      <c r="P27"/>
      <c r="Q27"/>
      <c r="R27"/>
      <c r="S27"/>
      <c r="T27"/>
    </row>
    <row r="31" spans="2:22" ht="44.25" customHeight="1" thickBot="1">
      <c r="C31" s="5" t="s">
        <v>24</v>
      </c>
    </row>
    <row r="32" spans="2:22" ht="16.5" thickBot="1">
      <c r="U32" s="27" t="s">
        <v>23</v>
      </c>
      <c r="V32" s="28"/>
    </row>
    <row r="33" spans="1:22">
      <c r="C33" s="6" t="s">
        <v>8</v>
      </c>
      <c r="D33" s="7" t="s">
        <v>21</v>
      </c>
      <c r="E33" s="7" t="s">
        <v>19</v>
      </c>
      <c r="F33" s="7"/>
      <c r="G33" s="7"/>
      <c r="H33" s="7"/>
      <c r="I33" s="7" t="s">
        <v>19</v>
      </c>
      <c r="J33" s="7" t="s">
        <v>19</v>
      </c>
      <c r="K33" s="8" t="s">
        <v>3</v>
      </c>
      <c r="L33" s="8"/>
      <c r="M33" s="8"/>
      <c r="N33" s="8"/>
      <c r="O33" s="8"/>
      <c r="P33" s="9"/>
      <c r="Q33" s="18" t="s">
        <v>27</v>
      </c>
      <c r="R33" s="8" t="s">
        <v>26</v>
      </c>
      <c r="S33" s="7"/>
      <c r="T33" s="9"/>
      <c r="U33" s="19" t="str">
        <f>E33</f>
        <v>Totaal</v>
      </c>
      <c r="V33" s="20" t="str">
        <f>'0'!C3</f>
        <v>Invullen</v>
      </c>
    </row>
    <row r="34" spans="1:22">
      <c r="A34" s="1"/>
      <c r="C34" s="10"/>
      <c r="D34" s="11" t="s">
        <v>5</v>
      </c>
      <c r="E34" s="11" t="s">
        <v>5</v>
      </c>
      <c r="F34" s="11" t="s">
        <v>0</v>
      </c>
      <c r="G34" s="11" t="s">
        <v>0</v>
      </c>
      <c r="H34" s="11" t="s">
        <v>1</v>
      </c>
      <c r="I34" s="11" t="s">
        <v>0</v>
      </c>
      <c r="J34" s="11" t="s">
        <v>1</v>
      </c>
      <c r="K34" s="12" t="s">
        <v>0</v>
      </c>
      <c r="L34" s="12" t="s">
        <v>1</v>
      </c>
      <c r="M34" s="12" t="s">
        <v>4</v>
      </c>
      <c r="N34" s="12" t="s">
        <v>5</v>
      </c>
      <c r="O34" s="12" t="s">
        <v>6</v>
      </c>
      <c r="P34" s="13" t="s">
        <v>2</v>
      </c>
      <c r="Q34" s="19" t="s">
        <v>6</v>
      </c>
      <c r="R34" s="12"/>
      <c r="S34" s="11"/>
      <c r="T34" s="13"/>
      <c r="U34" s="19" t="str">
        <f>E34</f>
        <v>Afstand</v>
      </c>
      <c r="V34" s="20" t="str">
        <f>'0'!C4</f>
        <v>Hoogte</v>
      </c>
    </row>
    <row r="35" spans="1:22">
      <c r="A35" s="4"/>
      <c r="C35" s="10" t="s">
        <v>16</v>
      </c>
      <c r="D35" s="11" t="s">
        <v>16</v>
      </c>
      <c r="E35" s="11" t="s">
        <v>16</v>
      </c>
      <c r="F35" s="11" t="s">
        <v>17</v>
      </c>
      <c r="G35" s="11" t="s">
        <v>17</v>
      </c>
      <c r="H35" s="11" t="s">
        <v>17</v>
      </c>
      <c r="I35" s="11" t="s">
        <v>17</v>
      </c>
      <c r="J35" s="11" t="s">
        <v>17</v>
      </c>
      <c r="K35" s="12" t="s">
        <v>18</v>
      </c>
      <c r="L35" s="12" t="s">
        <v>18</v>
      </c>
      <c r="M35" s="12" t="s">
        <v>18</v>
      </c>
      <c r="N35" s="12" t="s">
        <v>18</v>
      </c>
      <c r="O35" s="12" t="s">
        <v>18</v>
      </c>
      <c r="P35" s="13" t="s">
        <v>18</v>
      </c>
      <c r="Q35" s="19" t="s">
        <v>18</v>
      </c>
      <c r="R35" s="11" t="s">
        <v>18</v>
      </c>
      <c r="S35" s="11" t="s">
        <v>18</v>
      </c>
      <c r="T35" s="20" t="s">
        <v>20</v>
      </c>
      <c r="U35" s="19" t="str">
        <f>E35</f>
        <v>km</v>
      </c>
      <c r="V35" s="31" t="s">
        <v>28</v>
      </c>
    </row>
    <row r="36" spans="1:22">
      <c r="C36" s="10">
        <f t="shared" ref="C36:C54" si="4">D7*0.25</f>
        <v>0</v>
      </c>
      <c r="D36" s="11">
        <f>C36*1.2</f>
        <v>0</v>
      </c>
      <c r="E36" s="11">
        <v>0</v>
      </c>
      <c r="F36" s="11">
        <f>C7-C6</f>
        <v>0</v>
      </c>
      <c r="G36" s="11">
        <f>IF(F36&gt;0,F36,0)</f>
        <v>0</v>
      </c>
      <c r="H36" s="11">
        <v>0</v>
      </c>
      <c r="I36" s="11">
        <v>0</v>
      </c>
      <c r="J36" s="11"/>
      <c r="K36" s="12">
        <f>G36/$G$2</f>
        <v>0</v>
      </c>
      <c r="L36" s="12">
        <f>H36/$H$2</f>
        <v>0</v>
      </c>
      <c r="M36" s="12">
        <f>K36+L36</f>
        <v>0</v>
      </c>
      <c r="N36" s="12">
        <f>D36/$F$2</f>
        <v>0</v>
      </c>
      <c r="O36" s="12">
        <v>0</v>
      </c>
      <c r="P36" s="13">
        <v>0</v>
      </c>
      <c r="Q36" s="21">
        <f t="shared" ref="Q36:Q54" si="5">O36*$J$2</f>
        <v>0</v>
      </c>
      <c r="R36" s="22">
        <f t="shared" ref="R36:R54" si="6">Q36-S36</f>
        <v>0</v>
      </c>
      <c r="S36" s="11"/>
      <c r="T36" s="20"/>
    </row>
    <row r="37" spans="1:22">
      <c r="C37" s="10">
        <f t="shared" si="4"/>
        <v>2.3250000000000002</v>
      </c>
      <c r="D37" s="11">
        <f>C37*1.2</f>
        <v>2.79</v>
      </c>
      <c r="E37" s="11">
        <f>D37+E36</f>
        <v>2.79</v>
      </c>
      <c r="F37" s="11">
        <f t="shared" ref="F37:F42" si="7">C8-C7</f>
        <v>720</v>
      </c>
      <c r="G37" s="11">
        <f t="shared" ref="G37:G54" si="8">IF(F37&gt;0,F37,0)</f>
        <v>720</v>
      </c>
      <c r="H37" s="11">
        <f>IF(F37&lt;0,-F37,0)</f>
        <v>0</v>
      </c>
      <c r="I37" s="11">
        <f>G37+I36</f>
        <v>720</v>
      </c>
      <c r="J37" s="11">
        <f>H37+J36</f>
        <v>0</v>
      </c>
      <c r="K37" s="12">
        <f t="shared" ref="K37:K54" si="9">G37/$G$2</f>
        <v>2.88</v>
      </c>
      <c r="L37" s="12">
        <f t="shared" ref="L37:L54" si="10">H37/$H$2</f>
        <v>0</v>
      </c>
      <c r="M37" s="12">
        <f t="shared" ref="M37:M54" si="11">K37+L37</f>
        <v>2.88</v>
      </c>
      <c r="N37" s="12">
        <f t="shared" ref="N37:N54" si="12">D37/$F$2</f>
        <v>0.93</v>
      </c>
      <c r="O37" s="12">
        <f>IF(M37&gt;N37,M37+N37/2,N37+M37/2)</f>
        <v>3.3449999999999998</v>
      </c>
      <c r="P37" s="13">
        <f>O37+P36</f>
        <v>3.3449999999999998</v>
      </c>
      <c r="Q37" s="21">
        <f t="shared" si="5"/>
        <v>4.184594999999999</v>
      </c>
      <c r="R37" s="22">
        <f t="shared" si="6"/>
        <v>0.18459499999999895</v>
      </c>
      <c r="S37" s="23">
        <f t="shared" ref="S37:S54" si="13">TRUNC(Q37,0)</f>
        <v>4</v>
      </c>
      <c r="T37" s="24">
        <f t="shared" ref="T37:T54" si="14">R37*60</f>
        <v>11.075699999999937</v>
      </c>
      <c r="V37" s="20">
        <f>'0'!C6</f>
        <v>1460</v>
      </c>
    </row>
    <row r="38" spans="1:22">
      <c r="C38" s="10">
        <f t="shared" si="4"/>
        <v>0.71150000000000002</v>
      </c>
      <c r="D38" s="11">
        <f>C38*1.2</f>
        <v>0.8538</v>
      </c>
      <c r="E38" s="11">
        <f>D38+E37</f>
        <v>3.6438000000000001</v>
      </c>
      <c r="F38" s="11">
        <f t="shared" si="7"/>
        <v>171</v>
      </c>
      <c r="G38" s="11">
        <f t="shared" si="8"/>
        <v>171</v>
      </c>
      <c r="H38" s="11">
        <f t="shared" ref="H38:H54" si="15">IF(F38&lt;0,-F38,0)</f>
        <v>0</v>
      </c>
      <c r="I38" s="11">
        <f t="shared" ref="I38:J53" si="16">G38+I37</f>
        <v>891</v>
      </c>
      <c r="J38" s="11">
        <f t="shared" si="16"/>
        <v>0</v>
      </c>
      <c r="K38" s="12">
        <f t="shared" si="9"/>
        <v>0.68400000000000005</v>
      </c>
      <c r="L38" s="12">
        <f t="shared" si="10"/>
        <v>0</v>
      </c>
      <c r="M38" s="12">
        <f t="shared" si="11"/>
        <v>0.68400000000000005</v>
      </c>
      <c r="N38" s="12">
        <f t="shared" si="12"/>
        <v>0.28460000000000002</v>
      </c>
      <c r="O38" s="12">
        <f>IF(M38&gt;N38,M38+N38/2,N38+M38/2)</f>
        <v>0.82630000000000003</v>
      </c>
      <c r="P38" s="13">
        <f t="shared" ref="P38:P54" si="17">O38+P37</f>
        <v>4.1712999999999996</v>
      </c>
      <c r="Q38" s="21">
        <f t="shared" si="5"/>
        <v>1.0337012999999999</v>
      </c>
      <c r="R38" s="22">
        <f t="shared" si="6"/>
        <v>3.3701299999999934E-2</v>
      </c>
      <c r="S38" s="23">
        <f t="shared" si="13"/>
        <v>1</v>
      </c>
      <c r="T38" s="24">
        <f t="shared" si="14"/>
        <v>2.022077999999996</v>
      </c>
      <c r="U38" s="19">
        <f t="shared" ref="U38:U55" si="18">E36</f>
        <v>0</v>
      </c>
      <c r="V38" s="20">
        <f>'0'!C7</f>
        <v>1460</v>
      </c>
    </row>
    <row r="39" spans="1:22">
      <c r="C39" s="10">
        <f t="shared" si="4"/>
        <v>0.66749999999999998</v>
      </c>
      <c r="D39" s="11">
        <f>C39*1.2</f>
        <v>0.80099999999999993</v>
      </c>
      <c r="E39" s="11">
        <f>D39+E38</f>
        <v>4.4447999999999999</v>
      </c>
      <c r="F39" s="11">
        <f t="shared" si="7"/>
        <v>-51</v>
      </c>
      <c r="G39" s="11">
        <f t="shared" si="8"/>
        <v>0</v>
      </c>
      <c r="H39" s="11">
        <f t="shared" si="15"/>
        <v>51</v>
      </c>
      <c r="I39" s="11">
        <f t="shared" si="16"/>
        <v>891</v>
      </c>
      <c r="J39" s="11">
        <f t="shared" si="16"/>
        <v>51</v>
      </c>
      <c r="K39" s="12">
        <f t="shared" si="9"/>
        <v>0</v>
      </c>
      <c r="L39" s="12">
        <f t="shared" si="10"/>
        <v>0.17</v>
      </c>
      <c r="M39" s="12">
        <f t="shared" si="11"/>
        <v>0.17</v>
      </c>
      <c r="N39" s="12">
        <f t="shared" si="12"/>
        <v>0.26699999999999996</v>
      </c>
      <c r="O39" s="12">
        <f t="shared" ref="O39:O54" si="19">IF(M39&gt;N39,M39+N39/2,N39+M39/2)</f>
        <v>0.35199999999999998</v>
      </c>
      <c r="P39" s="13">
        <f t="shared" si="17"/>
        <v>4.5232999999999999</v>
      </c>
      <c r="Q39" s="21">
        <f t="shared" si="5"/>
        <v>0.44035199999999991</v>
      </c>
      <c r="R39" s="22">
        <f t="shared" si="6"/>
        <v>0.44035199999999991</v>
      </c>
      <c r="S39" s="23">
        <f t="shared" si="13"/>
        <v>0</v>
      </c>
      <c r="T39" s="24">
        <f t="shared" si="14"/>
        <v>26.421119999999995</v>
      </c>
      <c r="U39" s="19">
        <f t="shared" si="18"/>
        <v>2.79</v>
      </c>
      <c r="V39" s="20">
        <f>'0'!C8</f>
        <v>2180</v>
      </c>
    </row>
    <row r="40" spans="1:22">
      <c r="C40" s="10">
        <f t="shared" si="4"/>
        <v>1.825</v>
      </c>
      <c r="D40" s="11">
        <f t="shared" ref="D40:D54" si="20">C40*1.2</f>
        <v>2.19</v>
      </c>
      <c r="E40" s="11">
        <f>D40+E39</f>
        <v>6.6348000000000003</v>
      </c>
      <c r="F40" s="11">
        <f t="shared" si="7"/>
        <v>160</v>
      </c>
      <c r="G40" s="11">
        <f t="shared" si="8"/>
        <v>160</v>
      </c>
      <c r="H40" s="11">
        <f t="shared" si="15"/>
        <v>0</v>
      </c>
      <c r="I40" s="11">
        <f t="shared" si="16"/>
        <v>1051</v>
      </c>
      <c r="J40" s="11">
        <f t="shared" si="16"/>
        <v>51</v>
      </c>
      <c r="K40" s="12">
        <f t="shared" si="9"/>
        <v>0.64</v>
      </c>
      <c r="L40" s="12">
        <f t="shared" si="10"/>
        <v>0</v>
      </c>
      <c r="M40" s="12">
        <f t="shared" si="11"/>
        <v>0.64</v>
      </c>
      <c r="N40" s="12">
        <f t="shared" si="12"/>
        <v>0.73</v>
      </c>
      <c r="O40" s="12">
        <f t="shared" si="19"/>
        <v>1.05</v>
      </c>
      <c r="P40" s="13">
        <f t="shared" si="17"/>
        <v>5.5732999999999997</v>
      </c>
      <c r="Q40" s="21">
        <f t="shared" si="5"/>
        <v>1.31355</v>
      </c>
      <c r="R40" s="22">
        <f t="shared" si="6"/>
        <v>0.31355</v>
      </c>
      <c r="S40" s="23">
        <f t="shared" si="13"/>
        <v>1</v>
      </c>
      <c r="T40" s="24">
        <f t="shared" si="14"/>
        <v>18.812999999999999</v>
      </c>
      <c r="U40" s="19">
        <f t="shared" si="18"/>
        <v>3.6438000000000001</v>
      </c>
      <c r="V40" s="20">
        <f>'0'!C9</f>
        <v>2351</v>
      </c>
    </row>
    <row r="41" spans="1:22">
      <c r="C41" s="10">
        <f t="shared" si="4"/>
        <v>0.45</v>
      </c>
      <c r="D41" s="11">
        <f t="shared" si="20"/>
        <v>0.54</v>
      </c>
      <c r="E41" s="11">
        <f>D41+E40</f>
        <v>7.1748000000000003</v>
      </c>
      <c r="F41" s="11">
        <f t="shared" si="7"/>
        <v>-60</v>
      </c>
      <c r="G41" s="11">
        <f t="shared" si="8"/>
        <v>0</v>
      </c>
      <c r="H41" s="11">
        <f t="shared" si="15"/>
        <v>60</v>
      </c>
      <c r="I41" s="11">
        <f t="shared" si="16"/>
        <v>1051</v>
      </c>
      <c r="J41" s="11">
        <f t="shared" si="16"/>
        <v>111</v>
      </c>
      <c r="K41" s="12">
        <f t="shared" si="9"/>
        <v>0</v>
      </c>
      <c r="L41" s="12">
        <f t="shared" si="10"/>
        <v>0.2</v>
      </c>
      <c r="M41" s="12">
        <f t="shared" si="11"/>
        <v>0.2</v>
      </c>
      <c r="N41" s="12">
        <f t="shared" si="12"/>
        <v>0.18000000000000002</v>
      </c>
      <c r="O41" s="12">
        <f t="shared" si="19"/>
        <v>0.29000000000000004</v>
      </c>
      <c r="P41" s="13">
        <f t="shared" si="17"/>
        <v>5.8632999999999997</v>
      </c>
      <c r="Q41" s="21">
        <f t="shared" si="5"/>
        <v>0.36279</v>
      </c>
      <c r="R41" s="22">
        <f t="shared" si="6"/>
        <v>0.36279</v>
      </c>
      <c r="S41" s="23">
        <f t="shared" si="13"/>
        <v>0</v>
      </c>
      <c r="T41" s="24">
        <f t="shared" si="14"/>
        <v>21.767399999999999</v>
      </c>
      <c r="U41" s="19">
        <f t="shared" si="18"/>
        <v>4.4447999999999999</v>
      </c>
      <c r="V41" s="20">
        <f>'0'!C10</f>
        <v>2300</v>
      </c>
    </row>
    <row r="42" spans="1:22">
      <c r="C42" s="10">
        <f t="shared" si="4"/>
        <v>0</v>
      </c>
      <c r="D42" s="11">
        <f t="shared" si="20"/>
        <v>0</v>
      </c>
      <c r="E42" s="11">
        <f t="shared" ref="E42:E54" si="21">D42+E41</f>
        <v>7.1748000000000003</v>
      </c>
      <c r="F42" s="11">
        <f t="shared" si="7"/>
        <v>0</v>
      </c>
      <c r="G42" s="11">
        <f t="shared" si="8"/>
        <v>0</v>
      </c>
      <c r="H42" s="11">
        <f t="shared" si="15"/>
        <v>0</v>
      </c>
      <c r="I42" s="11">
        <f t="shared" si="16"/>
        <v>1051</v>
      </c>
      <c r="J42" s="11">
        <f t="shared" si="16"/>
        <v>111</v>
      </c>
      <c r="K42" s="12">
        <f t="shared" si="9"/>
        <v>0</v>
      </c>
      <c r="L42" s="12">
        <f t="shared" si="10"/>
        <v>0</v>
      </c>
      <c r="M42" s="12">
        <f t="shared" si="11"/>
        <v>0</v>
      </c>
      <c r="N42" s="12">
        <f t="shared" si="12"/>
        <v>0</v>
      </c>
      <c r="O42" s="12">
        <f t="shared" si="19"/>
        <v>0</v>
      </c>
      <c r="P42" s="13">
        <f t="shared" si="17"/>
        <v>5.8632999999999997</v>
      </c>
      <c r="Q42" s="21">
        <f t="shared" si="5"/>
        <v>0</v>
      </c>
      <c r="R42" s="22">
        <f t="shared" si="6"/>
        <v>0</v>
      </c>
      <c r="S42" s="23">
        <f t="shared" si="13"/>
        <v>0</v>
      </c>
      <c r="T42" s="24">
        <f t="shared" si="14"/>
        <v>0</v>
      </c>
      <c r="U42" s="19">
        <f t="shared" si="18"/>
        <v>6.6348000000000003</v>
      </c>
      <c r="V42" s="20">
        <f>'0'!C11</f>
        <v>2460</v>
      </c>
    </row>
    <row r="43" spans="1:22">
      <c r="C43" s="10">
        <f t="shared" si="4"/>
        <v>0</v>
      </c>
      <c r="D43" s="11">
        <f t="shared" si="20"/>
        <v>0</v>
      </c>
      <c r="E43" s="11">
        <f t="shared" si="21"/>
        <v>7.1748000000000003</v>
      </c>
      <c r="F43" s="11">
        <f>'0'!C14-'0'!C13</f>
        <v>0</v>
      </c>
      <c r="G43" s="11">
        <f t="shared" si="8"/>
        <v>0</v>
      </c>
      <c r="H43" s="11">
        <f t="shared" si="15"/>
        <v>0</v>
      </c>
      <c r="I43" s="11">
        <f t="shared" si="16"/>
        <v>1051</v>
      </c>
      <c r="J43" s="11">
        <f t="shared" si="16"/>
        <v>111</v>
      </c>
      <c r="K43" s="12">
        <f t="shared" si="9"/>
        <v>0</v>
      </c>
      <c r="L43" s="12">
        <f t="shared" si="10"/>
        <v>0</v>
      </c>
      <c r="M43" s="12">
        <f t="shared" si="11"/>
        <v>0</v>
      </c>
      <c r="N43" s="12">
        <f t="shared" si="12"/>
        <v>0</v>
      </c>
      <c r="O43" s="12">
        <f t="shared" si="19"/>
        <v>0</v>
      </c>
      <c r="P43" s="13">
        <f t="shared" si="17"/>
        <v>5.8632999999999997</v>
      </c>
      <c r="Q43" s="21">
        <f t="shared" si="5"/>
        <v>0</v>
      </c>
      <c r="R43" s="22">
        <f t="shared" si="6"/>
        <v>0</v>
      </c>
      <c r="S43" s="23">
        <f t="shared" si="13"/>
        <v>0</v>
      </c>
      <c r="T43" s="24">
        <f t="shared" si="14"/>
        <v>0</v>
      </c>
      <c r="U43" s="19">
        <f t="shared" si="18"/>
        <v>7.1748000000000003</v>
      </c>
      <c r="V43" s="20">
        <f>'0'!C12</f>
        <v>2400</v>
      </c>
    </row>
    <row r="44" spans="1:22">
      <c r="C44" s="10">
        <f t="shared" si="4"/>
        <v>0</v>
      </c>
      <c r="D44" s="11">
        <f t="shared" si="20"/>
        <v>0</v>
      </c>
      <c r="E44" s="11">
        <f t="shared" si="21"/>
        <v>7.1748000000000003</v>
      </c>
      <c r="F44" s="11">
        <f>'0'!C15-'0'!C14</f>
        <v>0</v>
      </c>
      <c r="G44" s="11">
        <f t="shared" si="8"/>
        <v>0</v>
      </c>
      <c r="H44" s="11">
        <f t="shared" si="15"/>
        <v>0</v>
      </c>
      <c r="I44" s="11">
        <f t="shared" si="16"/>
        <v>1051</v>
      </c>
      <c r="J44" s="11">
        <f t="shared" si="16"/>
        <v>111</v>
      </c>
      <c r="K44" s="12">
        <f t="shared" si="9"/>
        <v>0</v>
      </c>
      <c r="L44" s="12">
        <f t="shared" si="10"/>
        <v>0</v>
      </c>
      <c r="M44" s="12">
        <f t="shared" si="11"/>
        <v>0</v>
      </c>
      <c r="N44" s="12">
        <f t="shared" si="12"/>
        <v>0</v>
      </c>
      <c r="O44" s="12">
        <f t="shared" si="19"/>
        <v>0</v>
      </c>
      <c r="P44" s="13">
        <f t="shared" si="17"/>
        <v>5.8632999999999997</v>
      </c>
      <c r="Q44" s="21">
        <f t="shared" si="5"/>
        <v>0</v>
      </c>
      <c r="R44" s="22">
        <f t="shared" si="6"/>
        <v>0</v>
      </c>
      <c r="S44" s="23">
        <f t="shared" si="13"/>
        <v>0</v>
      </c>
      <c r="T44" s="24">
        <f t="shared" si="14"/>
        <v>0</v>
      </c>
      <c r="U44" s="19">
        <f t="shared" si="18"/>
        <v>7.1748000000000003</v>
      </c>
      <c r="V44" s="20">
        <f>'0'!C13</f>
        <v>2400</v>
      </c>
    </row>
    <row r="45" spans="1:22">
      <c r="C45" s="10">
        <f t="shared" si="4"/>
        <v>0</v>
      </c>
      <c r="D45" s="11">
        <f t="shared" si="20"/>
        <v>0</v>
      </c>
      <c r="E45" s="11">
        <f t="shared" si="21"/>
        <v>7.1748000000000003</v>
      </c>
      <c r="F45" s="11">
        <f>'0'!C16-'0'!C15</f>
        <v>0</v>
      </c>
      <c r="G45" s="11">
        <f t="shared" si="8"/>
        <v>0</v>
      </c>
      <c r="H45" s="11">
        <f t="shared" si="15"/>
        <v>0</v>
      </c>
      <c r="I45" s="11">
        <f t="shared" si="16"/>
        <v>1051</v>
      </c>
      <c r="J45" s="11">
        <f t="shared" si="16"/>
        <v>111</v>
      </c>
      <c r="K45" s="12">
        <f t="shared" si="9"/>
        <v>0</v>
      </c>
      <c r="L45" s="12">
        <f t="shared" si="10"/>
        <v>0</v>
      </c>
      <c r="M45" s="12">
        <f t="shared" si="11"/>
        <v>0</v>
      </c>
      <c r="N45" s="12">
        <f t="shared" si="12"/>
        <v>0</v>
      </c>
      <c r="O45" s="12">
        <f t="shared" si="19"/>
        <v>0</v>
      </c>
      <c r="P45" s="13">
        <f t="shared" si="17"/>
        <v>5.8632999999999997</v>
      </c>
      <c r="Q45" s="21">
        <f t="shared" si="5"/>
        <v>0</v>
      </c>
      <c r="R45" s="22">
        <f t="shared" si="6"/>
        <v>0</v>
      </c>
      <c r="S45" s="23">
        <f t="shared" si="13"/>
        <v>0</v>
      </c>
      <c r="T45" s="24">
        <f t="shared" si="14"/>
        <v>0</v>
      </c>
      <c r="U45" s="19">
        <f t="shared" si="18"/>
        <v>7.1748000000000003</v>
      </c>
      <c r="V45" s="20">
        <f>'0'!C14</f>
        <v>2400</v>
      </c>
    </row>
    <row r="46" spans="1:22">
      <c r="C46" s="10">
        <f t="shared" si="4"/>
        <v>0</v>
      </c>
      <c r="D46" s="11">
        <f t="shared" si="20"/>
        <v>0</v>
      </c>
      <c r="E46" s="11">
        <f t="shared" si="21"/>
        <v>7.1748000000000003</v>
      </c>
      <c r="F46" s="11">
        <f>'0'!C17-'0'!C16</f>
        <v>0</v>
      </c>
      <c r="G46" s="11">
        <f t="shared" si="8"/>
        <v>0</v>
      </c>
      <c r="H46" s="11">
        <f t="shared" si="15"/>
        <v>0</v>
      </c>
      <c r="I46" s="11">
        <f t="shared" si="16"/>
        <v>1051</v>
      </c>
      <c r="J46" s="11">
        <f t="shared" si="16"/>
        <v>111</v>
      </c>
      <c r="K46" s="12">
        <f t="shared" si="9"/>
        <v>0</v>
      </c>
      <c r="L46" s="12">
        <f t="shared" si="10"/>
        <v>0</v>
      </c>
      <c r="M46" s="12">
        <f t="shared" si="11"/>
        <v>0</v>
      </c>
      <c r="N46" s="12">
        <f t="shared" si="12"/>
        <v>0</v>
      </c>
      <c r="O46" s="12">
        <f t="shared" si="19"/>
        <v>0</v>
      </c>
      <c r="P46" s="13">
        <f t="shared" si="17"/>
        <v>5.8632999999999997</v>
      </c>
      <c r="Q46" s="21">
        <f t="shared" si="5"/>
        <v>0</v>
      </c>
      <c r="R46" s="22">
        <f t="shared" si="6"/>
        <v>0</v>
      </c>
      <c r="S46" s="23">
        <f t="shared" si="13"/>
        <v>0</v>
      </c>
      <c r="T46" s="24">
        <f t="shared" si="14"/>
        <v>0</v>
      </c>
      <c r="U46" s="19">
        <f t="shared" si="18"/>
        <v>7.1748000000000003</v>
      </c>
      <c r="V46" s="20">
        <f>'0'!C15</f>
        <v>2400</v>
      </c>
    </row>
    <row r="47" spans="1:22">
      <c r="C47" s="10">
        <f t="shared" si="4"/>
        <v>0</v>
      </c>
      <c r="D47" s="11">
        <f t="shared" si="20"/>
        <v>0</v>
      </c>
      <c r="E47" s="11">
        <f t="shared" si="21"/>
        <v>7.1748000000000003</v>
      </c>
      <c r="F47" s="11">
        <f>'0'!C18-'0'!C17</f>
        <v>0</v>
      </c>
      <c r="G47" s="11">
        <f t="shared" si="8"/>
        <v>0</v>
      </c>
      <c r="H47" s="11">
        <f t="shared" si="15"/>
        <v>0</v>
      </c>
      <c r="I47" s="11">
        <f t="shared" si="16"/>
        <v>1051</v>
      </c>
      <c r="J47" s="11">
        <f t="shared" si="16"/>
        <v>111</v>
      </c>
      <c r="K47" s="12">
        <f t="shared" si="9"/>
        <v>0</v>
      </c>
      <c r="L47" s="12">
        <f t="shared" si="10"/>
        <v>0</v>
      </c>
      <c r="M47" s="12">
        <f t="shared" si="11"/>
        <v>0</v>
      </c>
      <c r="N47" s="12">
        <f t="shared" si="12"/>
        <v>0</v>
      </c>
      <c r="O47" s="12">
        <f t="shared" si="19"/>
        <v>0</v>
      </c>
      <c r="P47" s="13">
        <f t="shared" si="17"/>
        <v>5.8632999999999997</v>
      </c>
      <c r="Q47" s="21">
        <f t="shared" si="5"/>
        <v>0</v>
      </c>
      <c r="R47" s="22">
        <f t="shared" si="6"/>
        <v>0</v>
      </c>
      <c r="S47" s="23">
        <f t="shared" si="13"/>
        <v>0</v>
      </c>
      <c r="T47" s="24">
        <f t="shared" si="14"/>
        <v>0</v>
      </c>
      <c r="U47" s="19">
        <f t="shared" si="18"/>
        <v>7.1748000000000003</v>
      </c>
      <c r="V47" s="20">
        <f>'0'!C16</f>
        <v>2400</v>
      </c>
    </row>
    <row r="48" spans="1:22">
      <c r="C48" s="10">
        <f t="shared" si="4"/>
        <v>0</v>
      </c>
      <c r="D48" s="11">
        <f t="shared" si="20"/>
        <v>0</v>
      </c>
      <c r="E48" s="11">
        <f t="shared" si="21"/>
        <v>7.1748000000000003</v>
      </c>
      <c r="F48" s="11">
        <f>'0'!C19-'0'!C18</f>
        <v>0</v>
      </c>
      <c r="G48" s="11">
        <f t="shared" si="8"/>
        <v>0</v>
      </c>
      <c r="H48" s="11">
        <f t="shared" si="15"/>
        <v>0</v>
      </c>
      <c r="I48" s="11">
        <f t="shared" si="16"/>
        <v>1051</v>
      </c>
      <c r="J48" s="11">
        <f t="shared" si="16"/>
        <v>111</v>
      </c>
      <c r="K48" s="12">
        <f t="shared" si="9"/>
        <v>0</v>
      </c>
      <c r="L48" s="12">
        <f t="shared" si="10"/>
        <v>0</v>
      </c>
      <c r="M48" s="12">
        <f t="shared" si="11"/>
        <v>0</v>
      </c>
      <c r="N48" s="12">
        <f t="shared" si="12"/>
        <v>0</v>
      </c>
      <c r="O48" s="12">
        <f t="shared" si="19"/>
        <v>0</v>
      </c>
      <c r="P48" s="13">
        <f t="shared" si="17"/>
        <v>5.8632999999999997</v>
      </c>
      <c r="Q48" s="21">
        <f t="shared" si="5"/>
        <v>0</v>
      </c>
      <c r="R48" s="22">
        <f t="shared" si="6"/>
        <v>0</v>
      </c>
      <c r="S48" s="23">
        <f t="shared" si="13"/>
        <v>0</v>
      </c>
      <c r="T48" s="24">
        <f t="shared" si="14"/>
        <v>0</v>
      </c>
      <c r="U48" s="19">
        <f t="shared" si="18"/>
        <v>7.1748000000000003</v>
      </c>
      <c r="V48" s="20">
        <f>'0'!C17</f>
        <v>2400</v>
      </c>
    </row>
    <row r="49" spans="3:22">
      <c r="C49" s="10">
        <f t="shared" si="4"/>
        <v>0</v>
      </c>
      <c r="D49" s="11">
        <f t="shared" si="20"/>
        <v>0</v>
      </c>
      <c r="E49" s="11">
        <f t="shared" si="21"/>
        <v>7.1748000000000003</v>
      </c>
      <c r="F49" s="11">
        <f>'0'!C20-'0'!C19</f>
        <v>0</v>
      </c>
      <c r="G49" s="11">
        <f t="shared" si="8"/>
        <v>0</v>
      </c>
      <c r="H49" s="11">
        <f t="shared" si="15"/>
        <v>0</v>
      </c>
      <c r="I49" s="11">
        <f t="shared" si="16"/>
        <v>1051</v>
      </c>
      <c r="J49" s="11">
        <f t="shared" si="16"/>
        <v>111</v>
      </c>
      <c r="K49" s="12">
        <f t="shared" si="9"/>
        <v>0</v>
      </c>
      <c r="L49" s="12">
        <f t="shared" si="10"/>
        <v>0</v>
      </c>
      <c r="M49" s="12">
        <f t="shared" si="11"/>
        <v>0</v>
      </c>
      <c r="N49" s="12">
        <f t="shared" si="12"/>
        <v>0</v>
      </c>
      <c r="O49" s="12">
        <f t="shared" si="19"/>
        <v>0</v>
      </c>
      <c r="P49" s="13">
        <f t="shared" si="17"/>
        <v>5.8632999999999997</v>
      </c>
      <c r="Q49" s="21">
        <f t="shared" si="5"/>
        <v>0</v>
      </c>
      <c r="R49" s="22">
        <f t="shared" si="6"/>
        <v>0</v>
      </c>
      <c r="S49" s="23">
        <f t="shared" si="13"/>
        <v>0</v>
      </c>
      <c r="T49" s="24">
        <f t="shared" si="14"/>
        <v>0</v>
      </c>
      <c r="U49" s="19">
        <f t="shared" si="18"/>
        <v>7.1748000000000003</v>
      </c>
      <c r="V49" s="20">
        <f>'0'!C18</f>
        <v>2400</v>
      </c>
    </row>
    <row r="50" spans="3:22">
      <c r="C50" s="10">
        <f t="shared" si="4"/>
        <v>0</v>
      </c>
      <c r="D50" s="11">
        <f t="shared" si="20"/>
        <v>0</v>
      </c>
      <c r="E50" s="11">
        <f t="shared" si="21"/>
        <v>7.1748000000000003</v>
      </c>
      <c r="F50" s="11">
        <f>'0'!C21-'0'!C20</f>
        <v>0</v>
      </c>
      <c r="G50" s="11">
        <f t="shared" si="8"/>
        <v>0</v>
      </c>
      <c r="H50" s="11">
        <f t="shared" si="15"/>
        <v>0</v>
      </c>
      <c r="I50" s="11">
        <f t="shared" si="16"/>
        <v>1051</v>
      </c>
      <c r="J50" s="11">
        <f t="shared" si="16"/>
        <v>111</v>
      </c>
      <c r="K50" s="12">
        <f t="shared" si="9"/>
        <v>0</v>
      </c>
      <c r="L50" s="12">
        <f t="shared" si="10"/>
        <v>0</v>
      </c>
      <c r="M50" s="12">
        <f t="shared" si="11"/>
        <v>0</v>
      </c>
      <c r="N50" s="12">
        <f t="shared" si="12"/>
        <v>0</v>
      </c>
      <c r="O50" s="12">
        <f t="shared" si="19"/>
        <v>0</v>
      </c>
      <c r="P50" s="13">
        <f t="shared" si="17"/>
        <v>5.8632999999999997</v>
      </c>
      <c r="Q50" s="21">
        <f t="shared" si="5"/>
        <v>0</v>
      </c>
      <c r="R50" s="22">
        <f t="shared" si="6"/>
        <v>0</v>
      </c>
      <c r="S50" s="23">
        <f t="shared" si="13"/>
        <v>0</v>
      </c>
      <c r="T50" s="24">
        <f t="shared" si="14"/>
        <v>0</v>
      </c>
      <c r="U50" s="19">
        <f t="shared" si="18"/>
        <v>7.1748000000000003</v>
      </c>
      <c r="V50" s="20">
        <f>'0'!C19</f>
        <v>2400</v>
      </c>
    </row>
    <row r="51" spans="3:22">
      <c r="C51" s="10">
        <f t="shared" si="4"/>
        <v>0</v>
      </c>
      <c r="D51" s="11">
        <f t="shared" si="20"/>
        <v>0</v>
      </c>
      <c r="E51" s="11">
        <f t="shared" si="21"/>
        <v>7.1748000000000003</v>
      </c>
      <c r="F51" s="11">
        <f>'0'!C22-'0'!C21</f>
        <v>0</v>
      </c>
      <c r="G51" s="11">
        <f t="shared" si="8"/>
        <v>0</v>
      </c>
      <c r="H51" s="11">
        <f t="shared" si="15"/>
        <v>0</v>
      </c>
      <c r="I51" s="11">
        <f t="shared" si="16"/>
        <v>1051</v>
      </c>
      <c r="J51" s="11">
        <f t="shared" si="16"/>
        <v>111</v>
      </c>
      <c r="K51" s="12">
        <f t="shared" si="9"/>
        <v>0</v>
      </c>
      <c r="L51" s="12">
        <f t="shared" si="10"/>
        <v>0</v>
      </c>
      <c r="M51" s="12">
        <f t="shared" si="11"/>
        <v>0</v>
      </c>
      <c r="N51" s="12">
        <f t="shared" si="12"/>
        <v>0</v>
      </c>
      <c r="O51" s="12">
        <f t="shared" si="19"/>
        <v>0</v>
      </c>
      <c r="P51" s="13">
        <f t="shared" si="17"/>
        <v>5.8632999999999997</v>
      </c>
      <c r="Q51" s="21">
        <f t="shared" si="5"/>
        <v>0</v>
      </c>
      <c r="R51" s="22">
        <f t="shared" si="6"/>
        <v>0</v>
      </c>
      <c r="S51" s="23">
        <f t="shared" si="13"/>
        <v>0</v>
      </c>
      <c r="T51" s="24">
        <f t="shared" si="14"/>
        <v>0</v>
      </c>
      <c r="U51" s="19">
        <f t="shared" si="18"/>
        <v>7.1748000000000003</v>
      </c>
      <c r="V51" s="20">
        <f>'0'!C20</f>
        <v>2400</v>
      </c>
    </row>
    <row r="52" spans="3:22">
      <c r="C52" s="10">
        <f t="shared" si="4"/>
        <v>0</v>
      </c>
      <c r="D52" s="11">
        <f t="shared" si="20"/>
        <v>0</v>
      </c>
      <c r="E52" s="11">
        <f t="shared" si="21"/>
        <v>7.1748000000000003</v>
      </c>
      <c r="F52" s="11">
        <f>'0'!C23-'0'!C22</f>
        <v>0</v>
      </c>
      <c r="G52" s="11">
        <f t="shared" si="8"/>
        <v>0</v>
      </c>
      <c r="H52" s="11">
        <f t="shared" si="15"/>
        <v>0</v>
      </c>
      <c r="I52" s="11">
        <f t="shared" si="16"/>
        <v>1051</v>
      </c>
      <c r="J52" s="11">
        <f t="shared" si="16"/>
        <v>111</v>
      </c>
      <c r="K52" s="12">
        <f t="shared" si="9"/>
        <v>0</v>
      </c>
      <c r="L52" s="12">
        <f t="shared" si="10"/>
        <v>0</v>
      </c>
      <c r="M52" s="12">
        <f t="shared" si="11"/>
        <v>0</v>
      </c>
      <c r="N52" s="12">
        <f t="shared" si="12"/>
        <v>0</v>
      </c>
      <c r="O52" s="12">
        <f t="shared" si="19"/>
        <v>0</v>
      </c>
      <c r="P52" s="13">
        <f t="shared" si="17"/>
        <v>5.8632999999999997</v>
      </c>
      <c r="Q52" s="21">
        <f t="shared" si="5"/>
        <v>0</v>
      </c>
      <c r="R52" s="22">
        <f t="shared" si="6"/>
        <v>0</v>
      </c>
      <c r="S52" s="23">
        <f t="shared" si="13"/>
        <v>0</v>
      </c>
      <c r="T52" s="24">
        <f t="shared" si="14"/>
        <v>0</v>
      </c>
      <c r="U52" s="19">
        <f t="shared" si="18"/>
        <v>7.1748000000000003</v>
      </c>
      <c r="V52" s="20">
        <f>'0'!C21</f>
        <v>2400</v>
      </c>
    </row>
    <row r="53" spans="3:22">
      <c r="C53" s="10">
        <f t="shared" si="4"/>
        <v>0</v>
      </c>
      <c r="D53" s="11">
        <f t="shared" si="20"/>
        <v>0</v>
      </c>
      <c r="E53" s="11">
        <f t="shared" si="21"/>
        <v>7.1748000000000003</v>
      </c>
      <c r="F53" s="11">
        <f>'0'!C24-'0'!C23</f>
        <v>0</v>
      </c>
      <c r="G53" s="11">
        <f t="shared" si="8"/>
        <v>0</v>
      </c>
      <c r="H53" s="11">
        <f t="shared" si="15"/>
        <v>0</v>
      </c>
      <c r="I53" s="11">
        <f t="shared" si="16"/>
        <v>1051</v>
      </c>
      <c r="J53" s="11">
        <f t="shared" si="16"/>
        <v>111</v>
      </c>
      <c r="K53" s="12">
        <f t="shared" si="9"/>
        <v>0</v>
      </c>
      <c r="L53" s="12">
        <f t="shared" si="10"/>
        <v>0</v>
      </c>
      <c r="M53" s="12">
        <f t="shared" si="11"/>
        <v>0</v>
      </c>
      <c r="N53" s="12">
        <f t="shared" si="12"/>
        <v>0</v>
      </c>
      <c r="O53" s="12">
        <f t="shared" si="19"/>
        <v>0</v>
      </c>
      <c r="P53" s="13">
        <f t="shared" si="17"/>
        <v>5.8632999999999997</v>
      </c>
      <c r="Q53" s="21">
        <f t="shared" si="5"/>
        <v>0</v>
      </c>
      <c r="R53" s="22">
        <f t="shared" si="6"/>
        <v>0</v>
      </c>
      <c r="S53" s="23">
        <f t="shared" si="13"/>
        <v>0</v>
      </c>
      <c r="T53" s="24">
        <f t="shared" si="14"/>
        <v>0</v>
      </c>
      <c r="U53" s="19">
        <f t="shared" si="18"/>
        <v>7.1748000000000003</v>
      </c>
      <c r="V53" s="20">
        <f>'0'!C22</f>
        <v>2400</v>
      </c>
    </row>
    <row r="54" spans="3:22">
      <c r="C54" s="10">
        <f t="shared" si="4"/>
        <v>0</v>
      </c>
      <c r="D54" s="11">
        <f t="shared" si="20"/>
        <v>0</v>
      </c>
      <c r="E54" s="11">
        <f t="shared" si="21"/>
        <v>7.1748000000000003</v>
      </c>
      <c r="F54" s="11">
        <f>'0'!C25-'0'!C24</f>
        <v>0</v>
      </c>
      <c r="G54" s="11">
        <f t="shared" si="8"/>
        <v>0</v>
      </c>
      <c r="H54" s="11">
        <f t="shared" si="15"/>
        <v>0</v>
      </c>
      <c r="I54" s="11">
        <f t="shared" ref="I54:J54" si="22">G54+I53</f>
        <v>1051</v>
      </c>
      <c r="J54" s="11">
        <f t="shared" si="22"/>
        <v>111</v>
      </c>
      <c r="K54" s="12">
        <f t="shared" si="9"/>
        <v>0</v>
      </c>
      <c r="L54" s="12">
        <f t="shared" si="10"/>
        <v>0</v>
      </c>
      <c r="M54" s="12">
        <f t="shared" si="11"/>
        <v>0</v>
      </c>
      <c r="N54" s="12">
        <f t="shared" si="12"/>
        <v>0</v>
      </c>
      <c r="O54" s="12">
        <f t="shared" si="19"/>
        <v>0</v>
      </c>
      <c r="P54" s="13">
        <f t="shared" si="17"/>
        <v>5.8632999999999997</v>
      </c>
      <c r="Q54" s="21">
        <f t="shared" si="5"/>
        <v>0</v>
      </c>
      <c r="R54" s="22">
        <f t="shared" si="6"/>
        <v>0</v>
      </c>
      <c r="S54" s="23">
        <f t="shared" si="13"/>
        <v>0</v>
      </c>
      <c r="T54" s="24">
        <f t="shared" si="14"/>
        <v>0</v>
      </c>
      <c r="U54" s="19">
        <f t="shared" si="18"/>
        <v>7.1748000000000003</v>
      </c>
      <c r="V54" s="20">
        <f>'0'!C23</f>
        <v>2400</v>
      </c>
    </row>
    <row r="55" spans="3:22" ht="15.75" thickBot="1">
      <c r="C55" s="14"/>
      <c r="D55" s="15"/>
      <c r="E55" s="15"/>
      <c r="F55" s="15"/>
      <c r="G55" s="15"/>
      <c r="H55" s="15"/>
      <c r="I55" s="15"/>
      <c r="J55" s="15"/>
      <c r="K55" s="16"/>
      <c r="L55" s="16"/>
      <c r="M55" s="16"/>
      <c r="N55" s="16"/>
      <c r="O55" s="16"/>
      <c r="P55" s="17"/>
      <c r="Q55" s="14">
        <f>SUM(Q36:Q54)</f>
        <v>7.3349882999999991</v>
      </c>
      <c r="R55" s="16">
        <f>Q55-'0'!S55</f>
        <v>0.33498829999999913</v>
      </c>
      <c r="S55" s="25">
        <f>TRUNC('0'!Q55,0)</f>
        <v>7</v>
      </c>
      <c r="T55" s="26">
        <f>'0'!R55*60</f>
        <v>20.099297999999948</v>
      </c>
      <c r="U55" s="29">
        <f t="shared" si="18"/>
        <v>7.1748000000000003</v>
      </c>
      <c r="V55" s="30">
        <f>'0'!C24</f>
        <v>2400</v>
      </c>
    </row>
    <row r="56" spans="3:22">
      <c r="U5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6"/>
  <sheetViews>
    <sheetView workbookViewId="0">
      <selection activeCell="F41" sqref="F41"/>
    </sheetView>
  </sheetViews>
  <sheetFormatPr defaultRowHeight="15"/>
  <cols>
    <col min="1" max="1" width="3.140625" customWidth="1"/>
    <col min="2" max="2" width="15" customWidth="1"/>
    <col min="5" max="5" width="7.7109375" style="1" customWidth="1"/>
    <col min="6" max="6" width="9.140625" style="1"/>
    <col min="9" max="9" width="7" customWidth="1"/>
    <col min="10" max="10" width="7.140625" customWidth="1"/>
    <col min="11" max="11" width="4.85546875" customWidth="1"/>
    <col min="14" max="16" width="9.140625" style="1"/>
    <col min="17" max="17" width="11.7109375" style="1" customWidth="1"/>
    <col min="18" max="21" width="9.140625" style="1"/>
  </cols>
  <sheetData>
    <row r="1" spans="2:20">
      <c r="E1"/>
      <c r="F1"/>
      <c r="J1" t="s">
        <v>22</v>
      </c>
      <c r="N1"/>
      <c r="O1"/>
      <c r="P1"/>
      <c r="Q1"/>
      <c r="R1"/>
      <c r="S1"/>
      <c r="T1"/>
    </row>
    <row r="2" spans="2:20">
      <c r="D2" t="s">
        <v>25</v>
      </c>
      <c r="F2" s="1">
        <v>3</v>
      </c>
      <c r="G2" s="1">
        <v>250</v>
      </c>
      <c r="H2" s="1">
        <v>300</v>
      </c>
      <c r="I2" s="1"/>
      <c r="J2">
        <v>1.2509999999999999</v>
      </c>
      <c r="N2"/>
      <c r="O2"/>
      <c r="P2"/>
      <c r="Q2"/>
      <c r="R2"/>
      <c r="S2"/>
      <c r="T2"/>
    </row>
    <row r="3" spans="2:20">
      <c r="C3" t="s">
        <v>7</v>
      </c>
      <c r="D3" s="1" t="s">
        <v>7</v>
      </c>
      <c r="E3"/>
      <c r="F3" t="str">
        <f>'1'!D33</f>
        <v>Werkelijk</v>
      </c>
      <c r="G3" s="1"/>
      <c r="H3" s="1"/>
      <c r="I3" s="1"/>
      <c r="N3"/>
      <c r="O3"/>
      <c r="P3"/>
      <c r="Q3"/>
      <c r="R3"/>
      <c r="S3"/>
      <c r="T3"/>
    </row>
    <row r="4" spans="2:20">
      <c r="C4" t="s">
        <v>4</v>
      </c>
      <c r="E4"/>
      <c r="F4" t="str">
        <f>'1'!D34</f>
        <v>Afstand</v>
      </c>
      <c r="G4" s="1" t="str">
        <f>'1'!G34</f>
        <v>Stijgen</v>
      </c>
      <c r="H4" s="1" t="str">
        <f>'1'!H34</f>
        <v>Dalen</v>
      </c>
      <c r="I4" s="1"/>
      <c r="N4"/>
      <c r="O4"/>
      <c r="P4"/>
      <c r="Q4"/>
      <c r="R4"/>
      <c r="S4"/>
      <c r="T4"/>
    </row>
    <row r="5" spans="2:20">
      <c r="C5" t="s">
        <v>29</v>
      </c>
      <c r="D5" s="1" t="s">
        <v>9</v>
      </c>
      <c r="E5"/>
      <c r="F5" t="str">
        <f>'1'!D35</f>
        <v>km</v>
      </c>
      <c r="G5" s="1" t="str">
        <f>'1'!G35</f>
        <v>m</v>
      </c>
      <c r="H5" s="1" t="str">
        <f>'1'!H35</f>
        <v>m</v>
      </c>
      <c r="I5" s="1"/>
      <c r="J5" t="str">
        <f t="shared" ref="J5:J25" si="0">S35</f>
        <v>uur</v>
      </c>
      <c r="K5" t="str">
        <f t="shared" ref="K5:K25" si="1">T35</f>
        <v>min</v>
      </c>
      <c r="N5"/>
      <c r="O5"/>
      <c r="P5"/>
      <c r="Q5"/>
      <c r="R5"/>
      <c r="S5"/>
      <c r="T5"/>
    </row>
    <row r="6" spans="2:20">
      <c r="C6">
        <v>1460</v>
      </c>
      <c r="D6" s="1"/>
      <c r="E6"/>
      <c r="F6"/>
      <c r="N6"/>
      <c r="O6"/>
      <c r="P6"/>
      <c r="Q6"/>
      <c r="R6"/>
      <c r="S6"/>
      <c r="T6"/>
    </row>
    <row r="7" spans="2:20">
      <c r="B7" t="s">
        <v>10</v>
      </c>
      <c r="C7">
        <v>1460</v>
      </c>
      <c r="D7" s="1"/>
      <c r="E7"/>
      <c r="F7" s="1">
        <f t="shared" ref="F7:F25" si="2">D36</f>
        <v>0</v>
      </c>
      <c r="G7" s="2">
        <f t="shared" ref="G7:H22" si="3">G36</f>
        <v>0</v>
      </c>
      <c r="H7" s="2">
        <f t="shared" si="3"/>
        <v>0</v>
      </c>
      <c r="I7" s="2"/>
      <c r="J7" s="2">
        <f>S36</f>
        <v>0</v>
      </c>
      <c r="K7" s="2">
        <f>T36</f>
        <v>0</v>
      </c>
      <c r="N7"/>
      <c r="O7"/>
      <c r="P7"/>
      <c r="Q7"/>
      <c r="R7"/>
      <c r="S7"/>
      <c r="T7"/>
    </row>
    <row r="8" spans="2:20">
      <c r="B8" t="s">
        <v>30</v>
      </c>
      <c r="C8">
        <v>1540</v>
      </c>
      <c r="D8">
        <v>1.95</v>
      </c>
      <c r="E8"/>
      <c r="F8" s="1">
        <f t="shared" si="2"/>
        <v>0.58499999999999996</v>
      </c>
      <c r="G8" s="2">
        <f t="shared" si="3"/>
        <v>80</v>
      </c>
      <c r="H8" s="2">
        <f t="shared" si="3"/>
        <v>0</v>
      </c>
      <c r="I8" s="2"/>
      <c r="J8" s="2">
        <f>S37</f>
        <v>0</v>
      </c>
      <c r="K8" s="2">
        <f>T37</f>
        <v>31.337549999999997</v>
      </c>
      <c r="N8"/>
      <c r="O8"/>
      <c r="P8"/>
      <c r="Q8"/>
      <c r="R8"/>
      <c r="S8"/>
      <c r="T8"/>
    </row>
    <row r="9" spans="2:20">
      <c r="B9" t="s">
        <v>31</v>
      </c>
      <c r="C9">
        <v>1856</v>
      </c>
      <c r="D9">
        <v>4</v>
      </c>
      <c r="E9"/>
      <c r="F9" s="1">
        <f t="shared" ref="F9:F12" si="4">D38</f>
        <v>1.2</v>
      </c>
      <c r="G9" s="2">
        <f t="shared" ref="G9:H9" si="5">G38</f>
        <v>316</v>
      </c>
      <c r="H9" s="2">
        <f t="shared" si="5"/>
        <v>0</v>
      </c>
      <c r="I9" s="2"/>
      <c r="J9" s="2">
        <f>S38</f>
        <v>1</v>
      </c>
      <c r="K9" s="2">
        <f>T38</f>
        <v>49.887839999999983</v>
      </c>
      <c r="N9"/>
      <c r="O9"/>
      <c r="P9"/>
      <c r="Q9"/>
      <c r="R9"/>
      <c r="S9"/>
      <c r="T9"/>
    </row>
    <row r="10" spans="2:20">
      <c r="B10" t="s">
        <v>11</v>
      </c>
      <c r="C10">
        <v>2180</v>
      </c>
      <c r="D10" s="1">
        <v>3.3</v>
      </c>
      <c r="E10"/>
      <c r="F10" s="1">
        <f t="shared" si="4"/>
        <v>0.98999999999999988</v>
      </c>
      <c r="G10" s="2">
        <f t="shared" si="3"/>
        <v>324</v>
      </c>
      <c r="H10" s="2">
        <f t="shared" si="3"/>
        <v>0</v>
      </c>
      <c r="I10" s="2"/>
      <c r="J10" s="2">
        <f>S39</f>
        <v>1</v>
      </c>
      <c r="K10" s="2">
        <f>T39</f>
        <v>49.662659999999988</v>
      </c>
      <c r="N10"/>
      <c r="O10"/>
      <c r="P10"/>
      <c r="Q10"/>
      <c r="R10"/>
      <c r="S10"/>
      <c r="T10"/>
    </row>
    <row r="11" spans="2:20">
      <c r="C11">
        <v>2180</v>
      </c>
      <c r="D11" s="1"/>
      <c r="E11"/>
      <c r="F11" s="1">
        <f t="shared" si="4"/>
        <v>0</v>
      </c>
      <c r="G11" s="2">
        <f t="shared" ref="G11:H12" si="6">G40</f>
        <v>0</v>
      </c>
      <c r="H11" s="2">
        <f t="shared" ref="G11:H11" si="7">H40</f>
        <v>0</v>
      </c>
      <c r="I11" s="2"/>
      <c r="J11" s="2">
        <f>S40</f>
        <v>0</v>
      </c>
      <c r="K11" s="2">
        <f>T40</f>
        <v>0</v>
      </c>
      <c r="N11"/>
      <c r="O11"/>
      <c r="P11"/>
      <c r="Q11"/>
      <c r="R11"/>
      <c r="S11"/>
      <c r="T11"/>
    </row>
    <row r="12" spans="2:20">
      <c r="C12">
        <v>2180</v>
      </c>
      <c r="D12" s="1"/>
      <c r="E12"/>
      <c r="F12" s="1">
        <f t="shared" si="4"/>
        <v>0</v>
      </c>
      <c r="G12" s="2">
        <f t="shared" si="6"/>
        <v>0</v>
      </c>
      <c r="H12" s="2">
        <f t="shared" si="6"/>
        <v>0</v>
      </c>
      <c r="I12" s="2"/>
      <c r="J12" s="2">
        <f>S41</f>
        <v>0</v>
      </c>
      <c r="K12" s="2">
        <f>T41</f>
        <v>0</v>
      </c>
      <c r="N12"/>
      <c r="O12"/>
      <c r="P12"/>
      <c r="Q12"/>
      <c r="R12"/>
      <c r="S12"/>
      <c r="T12"/>
    </row>
    <row r="13" spans="2:20">
      <c r="C13">
        <v>2180</v>
      </c>
      <c r="D13" s="1"/>
      <c r="E13"/>
      <c r="F13" s="1">
        <f t="shared" si="2"/>
        <v>0</v>
      </c>
      <c r="G13" s="2">
        <f t="shared" si="3"/>
        <v>0</v>
      </c>
      <c r="H13" s="2">
        <f t="shared" si="3"/>
        <v>0</v>
      </c>
      <c r="I13" s="2"/>
      <c r="J13" s="2">
        <f>S42</f>
        <v>0</v>
      </c>
      <c r="K13" s="2">
        <f>T42</f>
        <v>0</v>
      </c>
      <c r="N13"/>
      <c r="O13"/>
      <c r="P13"/>
      <c r="Q13"/>
      <c r="R13"/>
      <c r="S13"/>
      <c r="T13"/>
    </row>
    <row r="14" spans="2:20">
      <c r="C14">
        <v>2180</v>
      </c>
      <c r="D14" s="1"/>
      <c r="E14"/>
      <c r="F14" s="1">
        <f t="shared" si="2"/>
        <v>0</v>
      </c>
      <c r="G14" s="2">
        <f t="shared" si="3"/>
        <v>0</v>
      </c>
      <c r="H14" s="2">
        <f t="shared" si="3"/>
        <v>0</v>
      </c>
      <c r="I14" s="2"/>
      <c r="J14" s="2">
        <f>S43</f>
        <v>0</v>
      </c>
      <c r="K14" s="2">
        <f>T43</f>
        <v>0</v>
      </c>
      <c r="N14"/>
      <c r="O14"/>
      <c r="P14"/>
      <c r="Q14"/>
      <c r="R14"/>
      <c r="S14"/>
      <c r="T14"/>
    </row>
    <row r="15" spans="2:20">
      <c r="C15">
        <v>2180</v>
      </c>
      <c r="D15" s="1"/>
      <c r="E15"/>
      <c r="F15" s="1">
        <f t="shared" si="2"/>
        <v>0</v>
      </c>
      <c r="G15" s="2">
        <f t="shared" si="3"/>
        <v>0</v>
      </c>
      <c r="H15" s="2">
        <f t="shared" si="3"/>
        <v>0</v>
      </c>
      <c r="I15" s="2"/>
      <c r="J15" s="2">
        <f>S44</f>
        <v>0</v>
      </c>
      <c r="K15" s="2">
        <f>T44</f>
        <v>0</v>
      </c>
      <c r="N15"/>
      <c r="O15"/>
      <c r="P15"/>
      <c r="Q15"/>
      <c r="R15"/>
      <c r="S15"/>
      <c r="T15"/>
    </row>
    <row r="16" spans="2:20">
      <c r="C16">
        <v>2180</v>
      </c>
      <c r="D16" s="1"/>
      <c r="E16"/>
      <c r="F16" s="1">
        <f t="shared" si="2"/>
        <v>0</v>
      </c>
      <c r="G16" s="2">
        <f t="shared" si="3"/>
        <v>0</v>
      </c>
      <c r="H16" s="2">
        <f t="shared" si="3"/>
        <v>0</v>
      </c>
      <c r="I16" s="2"/>
      <c r="J16" s="2">
        <f>S45</f>
        <v>0</v>
      </c>
      <c r="K16" s="2">
        <f>T45</f>
        <v>0</v>
      </c>
      <c r="N16"/>
      <c r="O16"/>
      <c r="P16"/>
      <c r="Q16"/>
      <c r="R16"/>
      <c r="S16"/>
      <c r="T16"/>
    </row>
    <row r="17" spans="2:22">
      <c r="C17">
        <v>2180</v>
      </c>
      <c r="D17" s="1"/>
      <c r="E17"/>
      <c r="F17" s="1">
        <f t="shared" si="2"/>
        <v>0</v>
      </c>
      <c r="G17" s="2">
        <f t="shared" si="3"/>
        <v>0</v>
      </c>
      <c r="H17" s="2">
        <f t="shared" si="3"/>
        <v>0</v>
      </c>
      <c r="I17" s="2"/>
      <c r="J17" s="2">
        <f>S46</f>
        <v>0</v>
      </c>
      <c r="K17" s="2">
        <f>T46</f>
        <v>0</v>
      </c>
      <c r="N17"/>
      <c r="O17"/>
      <c r="P17"/>
      <c r="Q17"/>
      <c r="R17"/>
      <c r="S17"/>
      <c r="T17"/>
    </row>
    <row r="18" spans="2:22">
      <c r="C18">
        <v>2180</v>
      </c>
      <c r="D18" s="1"/>
      <c r="E18"/>
      <c r="F18" s="1">
        <f t="shared" si="2"/>
        <v>0</v>
      </c>
      <c r="G18" s="2">
        <f t="shared" si="3"/>
        <v>0</v>
      </c>
      <c r="H18" s="2">
        <f t="shared" si="3"/>
        <v>0</v>
      </c>
      <c r="I18" s="2"/>
      <c r="J18" s="2">
        <f>S47</f>
        <v>0</v>
      </c>
      <c r="K18" s="2">
        <f>T47</f>
        <v>0</v>
      </c>
      <c r="N18"/>
      <c r="O18"/>
      <c r="P18"/>
      <c r="Q18"/>
      <c r="R18"/>
      <c r="S18"/>
      <c r="T18"/>
    </row>
    <row r="19" spans="2:22">
      <c r="C19">
        <v>2180</v>
      </c>
      <c r="D19" s="1"/>
      <c r="E19"/>
      <c r="F19" s="1">
        <f t="shared" si="2"/>
        <v>0</v>
      </c>
      <c r="G19" s="2">
        <f t="shared" si="3"/>
        <v>0</v>
      </c>
      <c r="H19" s="2">
        <f t="shared" si="3"/>
        <v>0</v>
      </c>
      <c r="I19" s="2"/>
      <c r="J19" s="2">
        <f>S48</f>
        <v>0</v>
      </c>
      <c r="K19" s="2">
        <f>T48</f>
        <v>0</v>
      </c>
      <c r="N19"/>
      <c r="O19"/>
      <c r="P19"/>
      <c r="Q19"/>
      <c r="R19"/>
      <c r="S19"/>
      <c r="T19"/>
    </row>
    <row r="20" spans="2:22">
      <c r="C20">
        <v>2180</v>
      </c>
      <c r="D20" s="1"/>
      <c r="E20"/>
      <c r="F20" s="1">
        <f t="shared" si="2"/>
        <v>0</v>
      </c>
      <c r="G20" s="2">
        <f t="shared" si="3"/>
        <v>0</v>
      </c>
      <c r="H20" s="2">
        <f t="shared" si="3"/>
        <v>0</v>
      </c>
      <c r="I20" s="2"/>
      <c r="J20" s="2">
        <f>S49</f>
        <v>0</v>
      </c>
      <c r="K20" s="2">
        <f>T49</f>
        <v>0</v>
      </c>
      <c r="N20"/>
      <c r="O20"/>
      <c r="P20"/>
      <c r="Q20"/>
      <c r="R20"/>
      <c r="S20"/>
      <c r="T20"/>
    </row>
    <row r="21" spans="2:22" ht="15.75">
      <c r="B21" s="3"/>
      <c r="C21">
        <v>2180</v>
      </c>
      <c r="D21" s="1"/>
      <c r="E21"/>
      <c r="F21" s="1">
        <f t="shared" si="2"/>
        <v>0</v>
      </c>
      <c r="G21" s="2">
        <f t="shared" si="3"/>
        <v>0</v>
      </c>
      <c r="H21" s="2">
        <f t="shared" si="3"/>
        <v>0</v>
      </c>
      <c r="I21" s="2"/>
      <c r="J21" s="2">
        <f>S50</f>
        <v>0</v>
      </c>
      <c r="K21" s="2">
        <f>T50</f>
        <v>0</v>
      </c>
      <c r="N21"/>
      <c r="O21"/>
      <c r="P21"/>
      <c r="Q21"/>
      <c r="R21"/>
      <c r="S21"/>
      <c r="T21"/>
    </row>
    <row r="22" spans="2:22">
      <c r="C22">
        <v>2180</v>
      </c>
      <c r="D22" s="1"/>
      <c r="E22"/>
      <c r="F22" s="1">
        <f t="shared" si="2"/>
        <v>0</v>
      </c>
      <c r="G22" s="2">
        <f t="shared" si="3"/>
        <v>0</v>
      </c>
      <c r="H22" s="2">
        <f t="shared" si="3"/>
        <v>0</v>
      </c>
      <c r="I22" s="2"/>
      <c r="J22" s="2">
        <f>S51</f>
        <v>0</v>
      </c>
      <c r="K22" s="2">
        <f>T51</f>
        <v>0</v>
      </c>
      <c r="N22"/>
      <c r="O22"/>
      <c r="P22"/>
      <c r="Q22"/>
      <c r="R22"/>
      <c r="S22"/>
      <c r="T22"/>
    </row>
    <row r="23" spans="2:22">
      <c r="C23">
        <v>2180</v>
      </c>
      <c r="D23" s="1"/>
      <c r="E23"/>
      <c r="F23" s="1">
        <f t="shared" si="2"/>
        <v>0</v>
      </c>
      <c r="G23" s="2">
        <f t="shared" ref="G23:H25" si="8">G52</f>
        <v>0</v>
      </c>
      <c r="H23" s="2">
        <f t="shared" si="8"/>
        <v>0</v>
      </c>
      <c r="I23" s="2"/>
      <c r="J23" s="2">
        <f>S52</f>
        <v>0</v>
      </c>
      <c r="K23" s="2">
        <f>T52</f>
        <v>0</v>
      </c>
      <c r="N23"/>
      <c r="O23"/>
      <c r="P23"/>
      <c r="Q23"/>
      <c r="R23"/>
      <c r="S23"/>
      <c r="T23"/>
    </row>
    <row r="24" spans="2:22">
      <c r="C24">
        <v>2180</v>
      </c>
      <c r="D24" s="1"/>
      <c r="E24"/>
      <c r="F24" s="1">
        <f t="shared" si="2"/>
        <v>0</v>
      </c>
      <c r="G24" s="2">
        <f t="shared" si="8"/>
        <v>0</v>
      </c>
      <c r="H24" s="2">
        <f t="shared" si="8"/>
        <v>0</v>
      </c>
      <c r="I24" s="2"/>
      <c r="J24" s="2">
        <f>S53</f>
        <v>0</v>
      </c>
      <c r="K24" s="2">
        <f>T53</f>
        <v>0</v>
      </c>
      <c r="N24"/>
      <c r="O24"/>
      <c r="P24"/>
      <c r="Q24"/>
      <c r="R24"/>
      <c r="S24"/>
      <c r="T24"/>
    </row>
    <row r="25" spans="2:22">
      <c r="C25">
        <v>2180</v>
      </c>
      <c r="D25" s="1"/>
      <c r="E25"/>
      <c r="F25" s="1">
        <f t="shared" si="2"/>
        <v>0</v>
      </c>
      <c r="G25" s="2">
        <f t="shared" si="8"/>
        <v>0</v>
      </c>
      <c r="H25" s="2">
        <f t="shared" si="8"/>
        <v>0</v>
      </c>
      <c r="I25" s="2"/>
      <c r="J25" s="2">
        <f>S54</f>
        <v>0</v>
      </c>
      <c r="K25" s="2">
        <f>T54</f>
        <v>0</v>
      </c>
      <c r="N25"/>
      <c r="O25"/>
      <c r="P25"/>
      <c r="Q25"/>
      <c r="R25"/>
      <c r="S25"/>
      <c r="T25"/>
    </row>
    <row r="26" spans="2:22">
      <c r="E26"/>
      <c r="F26"/>
      <c r="G26" s="1"/>
      <c r="H26" s="1" t="s">
        <v>19</v>
      </c>
      <c r="I26" s="1"/>
      <c r="J26" s="2">
        <f>S55</f>
        <v>4</v>
      </c>
      <c r="K26" s="2">
        <f>T55</f>
        <v>10.888050000000007</v>
      </c>
      <c r="N26"/>
      <c r="O26"/>
      <c r="P26"/>
      <c r="Q26"/>
      <c r="R26"/>
      <c r="S26"/>
      <c r="T26"/>
    </row>
    <row r="27" spans="2:22">
      <c r="E27"/>
      <c r="F27"/>
      <c r="N27"/>
      <c r="O27"/>
      <c r="P27"/>
      <c r="Q27"/>
      <c r="R27"/>
      <c r="S27"/>
      <c r="T27"/>
    </row>
    <row r="28" spans="2:22">
      <c r="D28">
        <f>E28/250</f>
        <v>3.3333333333333335</v>
      </c>
      <c r="E28" s="1">
        <f>F28/1.2</f>
        <v>833.33333333333337</v>
      </c>
      <c r="F28" s="1">
        <v>1000</v>
      </c>
    </row>
    <row r="31" spans="2:22" ht="44.25" customHeight="1" thickBot="1">
      <c r="C31" s="5" t="s">
        <v>24</v>
      </c>
    </row>
    <row r="32" spans="2:22" ht="16.5" thickBot="1">
      <c r="U32" s="27" t="s">
        <v>23</v>
      </c>
      <c r="V32" s="28"/>
    </row>
    <row r="33" spans="1:22">
      <c r="C33" s="6" t="s">
        <v>8</v>
      </c>
      <c r="D33" s="7" t="s">
        <v>21</v>
      </c>
      <c r="E33" s="7" t="s">
        <v>19</v>
      </c>
      <c r="F33" s="7"/>
      <c r="G33" s="7"/>
      <c r="H33" s="7"/>
      <c r="I33" s="7" t="s">
        <v>19</v>
      </c>
      <c r="J33" s="7" t="s">
        <v>19</v>
      </c>
      <c r="K33" s="8" t="s">
        <v>3</v>
      </c>
      <c r="L33" s="8"/>
      <c r="M33" s="8"/>
      <c r="N33" s="8"/>
      <c r="O33" s="8"/>
      <c r="P33" s="9"/>
      <c r="Q33" s="18" t="s">
        <v>27</v>
      </c>
      <c r="R33" s="8" t="s">
        <v>26</v>
      </c>
      <c r="S33" s="7"/>
      <c r="T33" s="9"/>
      <c r="U33" s="19" t="str">
        <f>E33</f>
        <v>Totaal</v>
      </c>
      <c r="V33" s="20" t="str">
        <f>'1'!C3</f>
        <v>Invullen</v>
      </c>
    </row>
    <row r="34" spans="1:22">
      <c r="A34" s="1"/>
      <c r="C34" s="10"/>
      <c r="D34" s="11" t="s">
        <v>5</v>
      </c>
      <c r="E34" s="11" t="s">
        <v>5</v>
      </c>
      <c r="F34" s="11" t="s">
        <v>0</v>
      </c>
      <c r="G34" s="11" t="s">
        <v>0</v>
      </c>
      <c r="H34" s="11" t="s">
        <v>1</v>
      </c>
      <c r="I34" s="11" t="s">
        <v>0</v>
      </c>
      <c r="J34" s="11" t="s">
        <v>1</v>
      </c>
      <c r="K34" s="12" t="s">
        <v>0</v>
      </c>
      <c r="L34" s="12" t="s">
        <v>1</v>
      </c>
      <c r="M34" s="12" t="s">
        <v>4</v>
      </c>
      <c r="N34" s="12" t="s">
        <v>5</v>
      </c>
      <c r="O34" s="12" t="s">
        <v>6</v>
      </c>
      <c r="P34" s="13" t="s">
        <v>2</v>
      </c>
      <c r="Q34" s="19" t="s">
        <v>6</v>
      </c>
      <c r="R34" s="12"/>
      <c r="S34" s="11"/>
      <c r="T34" s="13"/>
      <c r="U34" s="19" t="str">
        <f>E34</f>
        <v>Afstand</v>
      </c>
      <c r="V34" s="20" t="str">
        <f>'1'!C4</f>
        <v>Hoogte</v>
      </c>
    </row>
    <row r="35" spans="1:22">
      <c r="A35" s="4"/>
      <c r="C35" s="10" t="s">
        <v>16</v>
      </c>
      <c r="D35" s="11" t="s">
        <v>16</v>
      </c>
      <c r="E35" s="11" t="s">
        <v>16</v>
      </c>
      <c r="F35" s="11" t="s">
        <v>17</v>
      </c>
      <c r="G35" s="11" t="s">
        <v>17</v>
      </c>
      <c r="H35" s="11" t="s">
        <v>17</v>
      </c>
      <c r="I35" s="11" t="s">
        <v>17</v>
      </c>
      <c r="J35" s="11" t="s">
        <v>17</v>
      </c>
      <c r="K35" s="12" t="s">
        <v>18</v>
      </c>
      <c r="L35" s="12" t="s">
        <v>18</v>
      </c>
      <c r="M35" s="12" t="s">
        <v>18</v>
      </c>
      <c r="N35" s="12" t="s">
        <v>18</v>
      </c>
      <c r="O35" s="12" t="s">
        <v>18</v>
      </c>
      <c r="P35" s="13" t="s">
        <v>18</v>
      </c>
      <c r="Q35" s="19" t="s">
        <v>18</v>
      </c>
      <c r="R35" s="11" t="s">
        <v>18</v>
      </c>
      <c r="S35" s="11" t="s">
        <v>18</v>
      </c>
      <c r="T35" s="20" t="s">
        <v>20</v>
      </c>
      <c r="U35" s="19" t="str">
        <f>E35</f>
        <v>km</v>
      </c>
      <c r="V35" s="31" t="s">
        <v>28</v>
      </c>
    </row>
    <row r="36" spans="1:22">
      <c r="C36" s="10">
        <f t="shared" ref="C36:C54" si="9">D7*0.25</f>
        <v>0</v>
      </c>
      <c r="D36" s="11">
        <f>C36*1.2</f>
        <v>0</v>
      </c>
      <c r="E36" s="11">
        <v>0</v>
      </c>
      <c r="F36" s="11">
        <f>C7-C6</f>
        <v>0</v>
      </c>
      <c r="G36" s="11">
        <f>IF(F36&gt;0,F36,0)</f>
        <v>0</v>
      </c>
      <c r="H36" s="11">
        <v>0</v>
      </c>
      <c r="I36" s="11">
        <v>0</v>
      </c>
      <c r="J36" s="11"/>
      <c r="K36" s="12">
        <f>G36/$G$2</f>
        <v>0</v>
      </c>
      <c r="L36" s="12">
        <f>H36/$H$2</f>
        <v>0</v>
      </c>
      <c r="M36" s="12">
        <f>K36+L36</f>
        <v>0</v>
      </c>
      <c r="N36" s="12">
        <f>D36/$F$2</f>
        <v>0</v>
      </c>
      <c r="O36" s="12">
        <v>0</v>
      </c>
      <c r="P36" s="13">
        <v>0</v>
      </c>
      <c r="Q36" s="21">
        <f t="shared" ref="Q36:Q54" si="10">O36*$J$2</f>
        <v>0</v>
      </c>
      <c r="R36" s="22">
        <f t="shared" ref="R36:R54" si="11">Q36-S36</f>
        <v>0</v>
      </c>
      <c r="S36" s="11"/>
      <c r="T36" s="20"/>
    </row>
    <row r="37" spans="1:22">
      <c r="C37" s="10">
        <f t="shared" si="9"/>
        <v>0.48749999999999999</v>
      </c>
      <c r="D37" s="11">
        <f>C37*1.2</f>
        <v>0.58499999999999996</v>
      </c>
      <c r="E37" s="11">
        <f>D37+E36</f>
        <v>0.58499999999999996</v>
      </c>
      <c r="F37" s="11">
        <f t="shared" ref="F37:F54" si="12">C8-C7</f>
        <v>80</v>
      </c>
      <c r="G37" s="11">
        <f t="shared" ref="G37:G54" si="13">IF(F37&gt;0,F37,0)</f>
        <v>80</v>
      </c>
      <c r="H37" s="11">
        <f>IF(F37&lt;0,-F37,0)</f>
        <v>0</v>
      </c>
      <c r="I37" s="11">
        <f>G37+I36</f>
        <v>80</v>
      </c>
      <c r="J37" s="11">
        <f>H37+J36</f>
        <v>0</v>
      </c>
      <c r="K37" s="12">
        <f t="shared" ref="K37:K54" si="14">G37/$G$2</f>
        <v>0.32</v>
      </c>
      <c r="L37" s="12">
        <f t="shared" ref="L37:L54" si="15">H37/$H$2</f>
        <v>0</v>
      </c>
      <c r="M37" s="12">
        <f t="shared" ref="M37:M54" si="16">K37+L37</f>
        <v>0.32</v>
      </c>
      <c r="N37" s="12">
        <f t="shared" ref="N37:N54" si="17">D37/$F$2</f>
        <v>0.19499999999999998</v>
      </c>
      <c r="O37" s="12">
        <f>IF(M37&gt;N37,M37+N37/2,N37+M37/2)</f>
        <v>0.41749999999999998</v>
      </c>
      <c r="P37" s="13">
        <f>O37+P36</f>
        <v>0.41749999999999998</v>
      </c>
      <c r="Q37" s="21">
        <f t="shared" si="10"/>
        <v>0.52229249999999994</v>
      </c>
      <c r="R37" s="22">
        <f t="shared" si="11"/>
        <v>0.52229249999999994</v>
      </c>
      <c r="S37" s="23">
        <f t="shared" ref="S37:S54" si="18">TRUNC(Q37,0)</f>
        <v>0</v>
      </c>
      <c r="T37" s="24">
        <f t="shared" ref="T37:T54" si="19">R37*60</f>
        <v>31.337549999999997</v>
      </c>
      <c r="V37" s="20">
        <f>'1'!C6</f>
        <v>1460</v>
      </c>
    </row>
    <row r="38" spans="1:22">
      <c r="C38" s="10">
        <f t="shared" si="9"/>
        <v>1</v>
      </c>
      <c r="D38" s="11">
        <f>C38*1.2</f>
        <v>1.2</v>
      </c>
      <c r="E38" s="11">
        <f>D38+E37</f>
        <v>1.7849999999999999</v>
      </c>
      <c r="F38" s="11">
        <f t="shared" si="12"/>
        <v>316</v>
      </c>
      <c r="G38" s="11">
        <f t="shared" si="13"/>
        <v>316</v>
      </c>
      <c r="H38" s="11">
        <f t="shared" ref="H38:H54" si="20">IF(F38&lt;0,-F38,0)</f>
        <v>0</v>
      </c>
      <c r="I38" s="11">
        <f t="shared" ref="I38:J53" si="21">G38+I37</f>
        <v>396</v>
      </c>
      <c r="J38" s="11">
        <f t="shared" si="21"/>
        <v>0</v>
      </c>
      <c r="K38" s="12">
        <f t="shared" si="14"/>
        <v>1.264</v>
      </c>
      <c r="L38" s="12">
        <f t="shared" si="15"/>
        <v>0</v>
      </c>
      <c r="M38" s="12">
        <f t="shared" si="16"/>
        <v>1.264</v>
      </c>
      <c r="N38" s="12">
        <f t="shared" si="17"/>
        <v>0.39999999999999997</v>
      </c>
      <c r="O38" s="12">
        <f>IF(M38&gt;N38,M38+N38/2,N38+M38/2)</f>
        <v>1.464</v>
      </c>
      <c r="P38" s="13">
        <f t="shared" ref="P38:P54" si="22">O38+P37</f>
        <v>1.8815</v>
      </c>
      <c r="Q38" s="21">
        <f t="shared" si="10"/>
        <v>1.8314639999999998</v>
      </c>
      <c r="R38" s="22">
        <f t="shared" si="11"/>
        <v>0.83146399999999976</v>
      </c>
      <c r="S38" s="23">
        <f t="shared" si="18"/>
        <v>1</v>
      </c>
      <c r="T38" s="24">
        <f t="shared" si="19"/>
        <v>49.887839999999983</v>
      </c>
      <c r="U38" s="19">
        <f t="shared" ref="U38:U55" si="23">E36</f>
        <v>0</v>
      </c>
      <c r="V38" s="20">
        <f>'1'!C7</f>
        <v>1460</v>
      </c>
    </row>
    <row r="39" spans="1:22">
      <c r="C39" s="10">
        <f t="shared" si="9"/>
        <v>0.82499999999999996</v>
      </c>
      <c r="D39" s="11">
        <f>C39*1.2</f>
        <v>0.98999999999999988</v>
      </c>
      <c r="E39" s="11">
        <f>D39+E38</f>
        <v>2.7749999999999999</v>
      </c>
      <c r="F39" s="11">
        <f t="shared" si="12"/>
        <v>324</v>
      </c>
      <c r="G39" s="11">
        <f t="shared" si="13"/>
        <v>324</v>
      </c>
      <c r="H39" s="11">
        <f t="shared" si="20"/>
        <v>0</v>
      </c>
      <c r="I39" s="11">
        <f t="shared" si="21"/>
        <v>720</v>
      </c>
      <c r="J39" s="11">
        <f t="shared" si="21"/>
        <v>0</v>
      </c>
      <c r="K39" s="12">
        <f t="shared" si="14"/>
        <v>1.296</v>
      </c>
      <c r="L39" s="12">
        <f t="shared" si="15"/>
        <v>0</v>
      </c>
      <c r="M39" s="12">
        <f t="shared" si="16"/>
        <v>1.296</v>
      </c>
      <c r="N39" s="12">
        <f t="shared" si="17"/>
        <v>0.32999999999999996</v>
      </c>
      <c r="O39" s="12">
        <f t="shared" ref="O39:O54" si="24">IF(M39&gt;N39,M39+N39/2,N39+M39/2)</f>
        <v>1.4610000000000001</v>
      </c>
      <c r="P39" s="13">
        <f t="shared" si="22"/>
        <v>3.3425000000000002</v>
      </c>
      <c r="Q39" s="21">
        <f t="shared" si="10"/>
        <v>1.8277109999999999</v>
      </c>
      <c r="R39" s="22">
        <f t="shared" si="11"/>
        <v>0.82771099999999986</v>
      </c>
      <c r="S39" s="23">
        <f t="shared" si="18"/>
        <v>1</v>
      </c>
      <c r="T39" s="24">
        <f t="shared" si="19"/>
        <v>49.662659999999988</v>
      </c>
      <c r="U39" s="19">
        <f t="shared" si="23"/>
        <v>0.58499999999999996</v>
      </c>
      <c r="V39" s="20">
        <f>'1'!C8</f>
        <v>1540</v>
      </c>
    </row>
    <row r="40" spans="1:22">
      <c r="C40" s="10">
        <f t="shared" si="9"/>
        <v>0</v>
      </c>
      <c r="D40" s="11">
        <f t="shared" ref="D40:D54" si="25">C40*1.2</f>
        <v>0</v>
      </c>
      <c r="E40" s="11">
        <f>D40+E39</f>
        <v>2.7749999999999999</v>
      </c>
      <c r="F40" s="11">
        <f t="shared" si="12"/>
        <v>0</v>
      </c>
      <c r="G40" s="11">
        <f t="shared" si="13"/>
        <v>0</v>
      </c>
      <c r="H40" s="11">
        <f t="shared" si="20"/>
        <v>0</v>
      </c>
      <c r="I40" s="11">
        <f t="shared" si="21"/>
        <v>720</v>
      </c>
      <c r="J40" s="11">
        <f t="shared" si="21"/>
        <v>0</v>
      </c>
      <c r="K40" s="12">
        <f t="shared" si="14"/>
        <v>0</v>
      </c>
      <c r="L40" s="12">
        <f t="shared" si="15"/>
        <v>0</v>
      </c>
      <c r="M40" s="12">
        <f t="shared" si="16"/>
        <v>0</v>
      </c>
      <c r="N40" s="12">
        <f t="shared" si="17"/>
        <v>0</v>
      </c>
      <c r="O40" s="12">
        <f t="shared" si="24"/>
        <v>0</v>
      </c>
      <c r="P40" s="13">
        <f t="shared" si="22"/>
        <v>3.3425000000000002</v>
      </c>
      <c r="Q40" s="21">
        <f t="shared" si="10"/>
        <v>0</v>
      </c>
      <c r="R40" s="22">
        <f t="shared" si="11"/>
        <v>0</v>
      </c>
      <c r="S40" s="23">
        <f t="shared" si="18"/>
        <v>0</v>
      </c>
      <c r="T40" s="24">
        <f t="shared" si="19"/>
        <v>0</v>
      </c>
      <c r="U40" s="19">
        <f t="shared" si="23"/>
        <v>1.7849999999999999</v>
      </c>
      <c r="V40" s="20">
        <f>'1'!C9</f>
        <v>1856</v>
      </c>
    </row>
    <row r="41" spans="1:22">
      <c r="C41" s="10">
        <f t="shared" si="9"/>
        <v>0</v>
      </c>
      <c r="D41" s="11">
        <f t="shared" si="25"/>
        <v>0</v>
      </c>
      <c r="E41" s="11">
        <f>D41+E40</f>
        <v>2.7749999999999999</v>
      </c>
      <c r="F41" s="11">
        <f t="shared" si="12"/>
        <v>0</v>
      </c>
      <c r="G41" s="11">
        <f t="shared" si="13"/>
        <v>0</v>
      </c>
      <c r="H41" s="11">
        <f t="shared" si="20"/>
        <v>0</v>
      </c>
      <c r="I41" s="11">
        <f t="shared" si="21"/>
        <v>720</v>
      </c>
      <c r="J41" s="11">
        <f t="shared" si="21"/>
        <v>0</v>
      </c>
      <c r="K41" s="12">
        <f t="shared" si="14"/>
        <v>0</v>
      </c>
      <c r="L41" s="12">
        <f t="shared" si="15"/>
        <v>0</v>
      </c>
      <c r="M41" s="12">
        <f t="shared" si="16"/>
        <v>0</v>
      </c>
      <c r="N41" s="12">
        <f t="shared" si="17"/>
        <v>0</v>
      </c>
      <c r="O41" s="12">
        <f t="shared" si="24"/>
        <v>0</v>
      </c>
      <c r="P41" s="13">
        <f t="shared" si="22"/>
        <v>3.3425000000000002</v>
      </c>
      <c r="Q41" s="21">
        <f t="shared" si="10"/>
        <v>0</v>
      </c>
      <c r="R41" s="22">
        <f t="shared" si="11"/>
        <v>0</v>
      </c>
      <c r="S41" s="23">
        <f t="shared" si="18"/>
        <v>0</v>
      </c>
      <c r="T41" s="24">
        <f t="shared" si="19"/>
        <v>0</v>
      </c>
      <c r="U41" s="19">
        <f t="shared" si="23"/>
        <v>2.7749999999999999</v>
      </c>
      <c r="V41" s="20">
        <f>'1'!C10</f>
        <v>2180</v>
      </c>
    </row>
    <row r="42" spans="1:22">
      <c r="C42" s="10">
        <f t="shared" si="9"/>
        <v>0</v>
      </c>
      <c r="D42" s="11">
        <f t="shared" si="25"/>
        <v>0</v>
      </c>
      <c r="E42" s="11">
        <f t="shared" ref="E42:E54" si="26">D42+E41</f>
        <v>2.7749999999999999</v>
      </c>
      <c r="F42" s="11">
        <f t="shared" si="12"/>
        <v>0</v>
      </c>
      <c r="G42" s="11">
        <f t="shared" si="13"/>
        <v>0</v>
      </c>
      <c r="H42" s="11">
        <f t="shared" si="20"/>
        <v>0</v>
      </c>
      <c r="I42" s="11">
        <f t="shared" si="21"/>
        <v>720</v>
      </c>
      <c r="J42" s="11">
        <f t="shared" si="21"/>
        <v>0</v>
      </c>
      <c r="K42" s="12">
        <f t="shared" si="14"/>
        <v>0</v>
      </c>
      <c r="L42" s="12">
        <f t="shared" si="15"/>
        <v>0</v>
      </c>
      <c r="M42" s="12">
        <f t="shared" si="16"/>
        <v>0</v>
      </c>
      <c r="N42" s="12">
        <f t="shared" si="17"/>
        <v>0</v>
      </c>
      <c r="O42" s="12">
        <f t="shared" si="24"/>
        <v>0</v>
      </c>
      <c r="P42" s="13">
        <f t="shared" si="22"/>
        <v>3.3425000000000002</v>
      </c>
      <c r="Q42" s="21">
        <f t="shared" si="10"/>
        <v>0</v>
      </c>
      <c r="R42" s="22">
        <f t="shared" si="11"/>
        <v>0</v>
      </c>
      <c r="S42" s="23">
        <f t="shared" si="18"/>
        <v>0</v>
      </c>
      <c r="T42" s="24">
        <f t="shared" si="19"/>
        <v>0</v>
      </c>
      <c r="U42" s="19">
        <f t="shared" si="23"/>
        <v>2.7749999999999999</v>
      </c>
      <c r="V42" s="20">
        <f>'1'!C11</f>
        <v>2180</v>
      </c>
    </row>
    <row r="43" spans="1:22">
      <c r="C43" s="10">
        <f t="shared" si="9"/>
        <v>0</v>
      </c>
      <c r="D43" s="11">
        <f t="shared" si="25"/>
        <v>0</v>
      </c>
      <c r="E43" s="11">
        <f t="shared" si="26"/>
        <v>2.7749999999999999</v>
      </c>
      <c r="F43" s="11">
        <f t="shared" si="12"/>
        <v>0</v>
      </c>
      <c r="G43" s="11">
        <f t="shared" si="13"/>
        <v>0</v>
      </c>
      <c r="H43" s="11">
        <f t="shared" si="20"/>
        <v>0</v>
      </c>
      <c r="I43" s="11">
        <f t="shared" si="21"/>
        <v>720</v>
      </c>
      <c r="J43" s="11">
        <f t="shared" si="21"/>
        <v>0</v>
      </c>
      <c r="K43" s="12">
        <f t="shared" si="14"/>
        <v>0</v>
      </c>
      <c r="L43" s="12">
        <f t="shared" si="15"/>
        <v>0</v>
      </c>
      <c r="M43" s="12">
        <f t="shared" si="16"/>
        <v>0</v>
      </c>
      <c r="N43" s="12">
        <f t="shared" si="17"/>
        <v>0</v>
      </c>
      <c r="O43" s="12">
        <f t="shared" si="24"/>
        <v>0</v>
      </c>
      <c r="P43" s="13">
        <f t="shared" si="22"/>
        <v>3.3425000000000002</v>
      </c>
      <c r="Q43" s="21">
        <f t="shared" si="10"/>
        <v>0</v>
      </c>
      <c r="R43" s="22">
        <f t="shared" si="11"/>
        <v>0</v>
      </c>
      <c r="S43" s="23">
        <f t="shared" si="18"/>
        <v>0</v>
      </c>
      <c r="T43" s="24">
        <f t="shared" si="19"/>
        <v>0</v>
      </c>
      <c r="U43" s="19">
        <f t="shared" si="23"/>
        <v>2.7749999999999999</v>
      </c>
      <c r="V43" s="20">
        <f>'1'!C12</f>
        <v>2180</v>
      </c>
    </row>
    <row r="44" spans="1:22">
      <c r="C44" s="10">
        <f t="shared" si="9"/>
        <v>0</v>
      </c>
      <c r="D44" s="11">
        <f t="shared" si="25"/>
        <v>0</v>
      </c>
      <c r="E44" s="11">
        <f t="shared" si="26"/>
        <v>2.7749999999999999</v>
      </c>
      <c r="F44" s="11">
        <f t="shared" si="12"/>
        <v>0</v>
      </c>
      <c r="G44" s="11">
        <f t="shared" si="13"/>
        <v>0</v>
      </c>
      <c r="H44" s="11">
        <f t="shared" si="20"/>
        <v>0</v>
      </c>
      <c r="I44" s="11">
        <f t="shared" si="21"/>
        <v>720</v>
      </c>
      <c r="J44" s="11">
        <f t="shared" si="21"/>
        <v>0</v>
      </c>
      <c r="K44" s="12">
        <f t="shared" si="14"/>
        <v>0</v>
      </c>
      <c r="L44" s="12">
        <f t="shared" si="15"/>
        <v>0</v>
      </c>
      <c r="M44" s="12">
        <f t="shared" si="16"/>
        <v>0</v>
      </c>
      <c r="N44" s="12">
        <f t="shared" si="17"/>
        <v>0</v>
      </c>
      <c r="O44" s="12">
        <f t="shared" si="24"/>
        <v>0</v>
      </c>
      <c r="P44" s="13">
        <f t="shared" si="22"/>
        <v>3.3425000000000002</v>
      </c>
      <c r="Q44" s="21">
        <f t="shared" si="10"/>
        <v>0</v>
      </c>
      <c r="R44" s="22">
        <f t="shared" si="11"/>
        <v>0</v>
      </c>
      <c r="S44" s="23">
        <f t="shared" si="18"/>
        <v>0</v>
      </c>
      <c r="T44" s="24">
        <f t="shared" si="19"/>
        <v>0</v>
      </c>
      <c r="U44" s="19">
        <f t="shared" si="23"/>
        <v>2.7749999999999999</v>
      </c>
      <c r="V44" s="20">
        <f>'1'!C13</f>
        <v>2180</v>
      </c>
    </row>
    <row r="45" spans="1:22">
      <c r="C45" s="10">
        <f t="shared" si="9"/>
        <v>0</v>
      </c>
      <c r="D45" s="11">
        <f t="shared" si="25"/>
        <v>0</v>
      </c>
      <c r="E45" s="11">
        <f t="shared" si="26"/>
        <v>2.7749999999999999</v>
      </c>
      <c r="F45" s="11">
        <f t="shared" si="12"/>
        <v>0</v>
      </c>
      <c r="G45" s="11">
        <f t="shared" si="13"/>
        <v>0</v>
      </c>
      <c r="H45" s="11">
        <f t="shared" si="20"/>
        <v>0</v>
      </c>
      <c r="I45" s="11">
        <f t="shared" si="21"/>
        <v>720</v>
      </c>
      <c r="J45" s="11">
        <f t="shared" si="21"/>
        <v>0</v>
      </c>
      <c r="K45" s="12">
        <f t="shared" si="14"/>
        <v>0</v>
      </c>
      <c r="L45" s="12">
        <f t="shared" si="15"/>
        <v>0</v>
      </c>
      <c r="M45" s="12">
        <f t="shared" si="16"/>
        <v>0</v>
      </c>
      <c r="N45" s="12">
        <f t="shared" si="17"/>
        <v>0</v>
      </c>
      <c r="O45" s="12">
        <f t="shared" si="24"/>
        <v>0</v>
      </c>
      <c r="P45" s="13">
        <f t="shared" si="22"/>
        <v>3.3425000000000002</v>
      </c>
      <c r="Q45" s="21">
        <f t="shared" si="10"/>
        <v>0</v>
      </c>
      <c r="R45" s="22">
        <f t="shared" si="11"/>
        <v>0</v>
      </c>
      <c r="S45" s="23">
        <f t="shared" si="18"/>
        <v>0</v>
      </c>
      <c r="T45" s="24">
        <f t="shared" si="19"/>
        <v>0</v>
      </c>
      <c r="U45" s="19">
        <f t="shared" si="23"/>
        <v>2.7749999999999999</v>
      </c>
      <c r="V45" s="20">
        <f>'1'!C14</f>
        <v>2180</v>
      </c>
    </row>
    <row r="46" spans="1:22">
      <c r="C46" s="10">
        <f t="shared" si="9"/>
        <v>0</v>
      </c>
      <c r="D46" s="11">
        <f t="shared" si="25"/>
        <v>0</v>
      </c>
      <c r="E46" s="11">
        <f t="shared" si="26"/>
        <v>2.7749999999999999</v>
      </c>
      <c r="F46" s="11">
        <f t="shared" si="12"/>
        <v>0</v>
      </c>
      <c r="G46" s="11">
        <f t="shared" si="13"/>
        <v>0</v>
      </c>
      <c r="H46" s="11">
        <f t="shared" si="20"/>
        <v>0</v>
      </c>
      <c r="I46" s="11">
        <f t="shared" si="21"/>
        <v>720</v>
      </c>
      <c r="J46" s="11">
        <f t="shared" si="21"/>
        <v>0</v>
      </c>
      <c r="K46" s="12">
        <f t="shared" si="14"/>
        <v>0</v>
      </c>
      <c r="L46" s="12">
        <f t="shared" si="15"/>
        <v>0</v>
      </c>
      <c r="M46" s="12">
        <f t="shared" si="16"/>
        <v>0</v>
      </c>
      <c r="N46" s="12">
        <f t="shared" si="17"/>
        <v>0</v>
      </c>
      <c r="O46" s="12">
        <f t="shared" si="24"/>
        <v>0</v>
      </c>
      <c r="P46" s="13">
        <f t="shared" si="22"/>
        <v>3.3425000000000002</v>
      </c>
      <c r="Q46" s="21">
        <f t="shared" si="10"/>
        <v>0</v>
      </c>
      <c r="R46" s="22">
        <f t="shared" si="11"/>
        <v>0</v>
      </c>
      <c r="S46" s="23">
        <f t="shared" si="18"/>
        <v>0</v>
      </c>
      <c r="T46" s="24">
        <f t="shared" si="19"/>
        <v>0</v>
      </c>
      <c r="U46" s="19">
        <f t="shared" si="23"/>
        <v>2.7749999999999999</v>
      </c>
      <c r="V46" s="20">
        <f>'1'!C15</f>
        <v>2180</v>
      </c>
    </row>
    <row r="47" spans="1:22">
      <c r="C47" s="10">
        <f t="shared" si="9"/>
        <v>0</v>
      </c>
      <c r="D47" s="11">
        <f t="shared" si="25"/>
        <v>0</v>
      </c>
      <c r="E47" s="11">
        <f t="shared" si="26"/>
        <v>2.7749999999999999</v>
      </c>
      <c r="F47" s="11">
        <f t="shared" si="12"/>
        <v>0</v>
      </c>
      <c r="G47" s="11">
        <f t="shared" si="13"/>
        <v>0</v>
      </c>
      <c r="H47" s="11">
        <f t="shared" si="20"/>
        <v>0</v>
      </c>
      <c r="I47" s="11">
        <f t="shared" si="21"/>
        <v>720</v>
      </c>
      <c r="J47" s="11">
        <f t="shared" si="21"/>
        <v>0</v>
      </c>
      <c r="K47" s="12">
        <f t="shared" si="14"/>
        <v>0</v>
      </c>
      <c r="L47" s="12">
        <f t="shared" si="15"/>
        <v>0</v>
      </c>
      <c r="M47" s="12">
        <f t="shared" si="16"/>
        <v>0</v>
      </c>
      <c r="N47" s="12">
        <f t="shared" si="17"/>
        <v>0</v>
      </c>
      <c r="O47" s="12">
        <f t="shared" si="24"/>
        <v>0</v>
      </c>
      <c r="P47" s="13">
        <f t="shared" si="22"/>
        <v>3.3425000000000002</v>
      </c>
      <c r="Q47" s="21">
        <f t="shared" si="10"/>
        <v>0</v>
      </c>
      <c r="R47" s="22">
        <f t="shared" si="11"/>
        <v>0</v>
      </c>
      <c r="S47" s="23">
        <f t="shared" si="18"/>
        <v>0</v>
      </c>
      <c r="T47" s="24">
        <f t="shared" si="19"/>
        <v>0</v>
      </c>
      <c r="U47" s="19">
        <f t="shared" si="23"/>
        <v>2.7749999999999999</v>
      </c>
      <c r="V47" s="20">
        <f>'1'!C16</f>
        <v>2180</v>
      </c>
    </row>
    <row r="48" spans="1:22">
      <c r="C48" s="10">
        <f t="shared" si="9"/>
        <v>0</v>
      </c>
      <c r="D48" s="11">
        <f t="shared" si="25"/>
        <v>0</v>
      </c>
      <c r="E48" s="11">
        <f t="shared" si="26"/>
        <v>2.7749999999999999</v>
      </c>
      <c r="F48" s="11">
        <f t="shared" si="12"/>
        <v>0</v>
      </c>
      <c r="G48" s="11">
        <f t="shared" si="13"/>
        <v>0</v>
      </c>
      <c r="H48" s="11">
        <f t="shared" si="20"/>
        <v>0</v>
      </c>
      <c r="I48" s="11">
        <f t="shared" si="21"/>
        <v>720</v>
      </c>
      <c r="J48" s="11">
        <f t="shared" si="21"/>
        <v>0</v>
      </c>
      <c r="K48" s="12">
        <f t="shared" si="14"/>
        <v>0</v>
      </c>
      <c r="L48" s="12">
        <f t="shared" si="15"/>
        <v>0</v>
      </c>
      <c r="M48" s="12">
        <f t="shared" si="16"/>
        <v>0</v>
      </c>
      <c r="N48" s="12">
        <f t="shared" si="17"/>
        <v>0</v>
      </c>
      <c r="O48" s="12">
        <f t="shared" si="24"/>
        <v>0</v>
      </c>
      <c r="P48" s="13">
        <f t="shared" si="22"/>
        <v>3.3425000000000002</v>
      </c>
      <c r="Q48" s="21">
        <f t="shared" si="10"/>
        <v>0</v>
      </c>
      <c r="R48" s="22">
        <f t="shared" si="11"/>
        <v>0</v>
      </c>
      <c r="S48" s="23">
        <f t="shared" si="18"/>
        <v>0</v>
      </c>
      <c r="T48" s="24">
        <f t="shared" si="19"/>
        <v>0</v>
      </c>
      <c r="U48" s="19">
        <f t="shared" si="23"/>
        <v>2.7749999999999999</v>
      </c>
      <c r="V48" s="20">
        <f>'1'!C17</f>
        <v>2180</v>
      </c>
    </row>
    <row r="49" spans="3:22">
      <c r="C49" s="10">
        <f t="shared" si="9"/>
        <v>0</v>
      </c>
      <c r="D49" s="11">
        <f t="shared" si="25"/>
        <v>0</v>
      </c>
      <c r="E49" s="11">
        <f t="shared" si="26"/>
        <v>2.7749999999999999</v>
      </c>
      <c r="F49" s="11">
        <f t="shared" si="12"/>
        <v>0</v>
      </c>
      <c r="G49" s="11">
        <f t="shared" si="13"/>
        <v>0</v>
      </c>
      <c r="H49" s="11">
        <f t="shared" si="20"/>
        <v>0</v>
      </c>
      <c r="I49" s="11">
        <f t="shared" si="21"/>
        <v>720</v>
      </c>
      <c r="J49" s="11">
        <f t="shared" si="21"/>
        <v>0</v>
      </c>
      <c r="K49" s="12">
        <f t="shared" si="14"/>
        <v>0</v>
      </c>
      <c r="L49" s="12">
        <f t="shared" si="15"/>
        <v>0</v>
      </c>
      <c r="M49" s="12">
        <f t="shared" si="16"/>
        <v>0</v>
      </c>
      <c r="N49" s="12">
        <f t="shared" si="17"/>
        <v>0</v>
      </c>
      <c r="O49" s="12">
        <f t="shared" si="24"/>
        <v>0</v>
      </c>
      <c r="P49" s="13">
        <f t="shared" si="22"/>
        <v>3.3425000000000002</v>
      </c>
      <c r="Q49" s="21">
        <f t="shared" si="10"/>
        <v>0</v>
      </c>
      <c r="R49" s="22">
        <f t="shared" si="11"/>
        <v>0</v>
      </c>
      <c r="S49" s="23">
        <f t="shared" si="18"/>
        <v>0</v>
      </c>
      <c r="T49" s="24">
        <f t="shared" si="19"/>
        <v>0</v>
      </c>
      <c r="U49" s="19">
        <f t="shared" si="23"/>
        <v>2.7749999999999999</v>
      </c>
      <c r="V49" s="20">
        <f>'1'!C18</f>
        <v>2180</v>
      </c>
    </row>
    <row r="50" spans="3:22">
      <c r="C50" s="10">
        <f t="shared" si="9"/>
        <v>0</v>
      </c>
      <c r="D50" s="11">
        <f t="shared" si="25"/>
        <v>0</v>
      </c>
      <c r="E50" s="11">
        <f t="shared" si="26"/>
        <v>2.7749999999999999</v>
      </c>
      <c r="F50" s="11">
        <f t="shared" si="12"/>
        <v>0</v>
      </c>
      <c r="G50" s="11">
        <f t="shared" si="13"/>
        <v>0</v>
      </c>
      <c r="H50" s="11">
        <f t="shared" si="20"/>
        <v>0</v>
      </c>
      <c r="I50" s="11">
        <f t="shared" si="21"/>
        <v>720</v>
      </c>
      <c r="J50" s="11">
        <f t="shared" si="21"/>
        <v>0</v>
      </c>
      <c r="K50" s="12">
        <f t="shared" si="14"/>
        <v>0</v>
      </c>
      <c r="L50" s="12">
        <f t="shared" si="15"/>
        <v>0</v>
      </c>
      <c r="M50" s="12">
        <f t="shared" si="16"/>
        <v>0</v>
      </c>
      <c r="N50" s="12">
        <f t="shared" si="17"/>
        <v>0</v>
      </c>
      <c r="O50" s="12">
        <f t="shared" si="24"/>
        <v>0</v>
      </c>
      <c r="P50" s="13">
        <f t="shared" si="22"/>
        <v>3.3425000000000002</v>
      </c>
      <c r="Q50" s="21">
        <f t="shared" si="10"/>
        <v>0</v>
      </c>
      <c r="R50" s="22">
        <f t="shared" si="11"/>
        <v>0</v>
      </c>
      <c r="S50" s="23">
        <f t="shared" si="18"/>
        <v>0</v>
      </c>
      <c r="T50" s="24">
        <f t="shared" si="19"/>
        <v>0</v>
      </c>
      <c r="U50" s="19">
        <f t="shared" si="23"/>
        <v>2.7749999999999999</v>
      </c>
      <c r="V50" s="20">
        <f>'1'!C19</f>
        <v>2180</v>
      </c>
    </row>
    <row r="51" spans="3:22">
      <c r="C51" s="10">
        <f t="shared" si="9"/>
        <v>0</v>
      </c>
      <c r="D51" s="11">
        <f t="shared" si="25"/>
        <v>0</v>
      </c>
      <c r="E51" s="11">
        <f t="shared" si="26"/>
        <v>2.7749999999999999</v>
      </c>
      <c r="F51" s="11">
        <f t="shared" si="12"/>
        <v>0</v>
      </c>
      <c r="G51" s="11">
        <f t="shared" si="13"/>
        <v>0</v>
      </c>
      <c r="H51" s="11">
        <f t="shared" si="20"/>
        <v>0</v>
      </c>
      <c r="I51" s="11">
        <f t="shared" si="21"/>
        <v>720</v>
      </c>
      <c r="J51" s="11">
        <f t="shared" si="21"/>
        <v>0</v>
      </c>
      <c r="K51" s="12">
        <f t="shared" si="14"/>
        <v>0</v>
      </c>
      <c r="L51" s="12">
        <f t="shared" si="15"/>
        <v>0</v>
      </c>
      <c r="M51" s="12">
        <f t="shared" si="16"/>
        <v>0</v>
      </c>
      <c r="N51" s="12">
        <f t="shared" si="17"/>
        <v>0</v>
      </c>
      <c r="O51" s="12">
        <f t="shared" si="24"/>
        <v>0</v>
      </c>
      <c r="P51" s="13">
        <f t="shared" si="22"/>
        <v>3.3425000000000002</v>
      </c>
      <c r="Q51" s="21">
        <f t="shared" si="10"/>
        <v>0</v>
      </c>
      <c r="R51" s="22">
        <f t="shared" si="11"/>
        <v>0</v>
      </c>
      <c r="S51" s="23">
        <f t="shared" si="18"/>
        <v>0</v>
      </c>
      <c r="T51" s="24">
        <f t="shared" si="19"/>
        <v>0</v>
      </c>
      <c r="U51" s="19">
        <f t="shared" si="23"/>
        <v>2.7749999999999999</v>
      </c>
      <c r="V51" s="20">
        <f>'1'!C20</f>
        <v>2180</v>
      </c>
    </row>
    <row r="52" spans="3:22">
      <c r="C52" s="10">
        <f t="shared" si="9"/>
        <v>0</v>
      </c>
      <c r="D52" s="11">
        <f t="shared" si="25"/>
        <v>0</v>
      </c>
      <c r="E52" s="11">
        <f t="shared" si="26"/>
        <v>2.7749999999999999</v>
      </c>
      <c r="F52" s="11">
        <f t="shared" si="12"/>
        <v>0</v>
      </c>
      <c r="G52" s="11">
        <f t="shared" si="13"/>
        <v>0</v>
      </c>
      <c r="H52" s="11">
        <f t="shared" si="20"/>
        <v>0</v>
      </c>
      <c r="I52" s="11">
        <f t="shared" si="21"/>
        <v>720</v>
      </c>
      <c r="J52" s="11">
        <f t="shared" si="21"/>
        <v>0</v>
      </c>
      <c r="K52" s="12">
        <f t="shared" si="14"/>
        <v>0</v>
      </c>
      <c r="L52" s="12">
        <f t="shared" si="15"/>
        <v>0</v>
      </c>
      <c r="M52" s="12">
        <f t="shared" si="16"/>
        <v>0</v>
      </c>
      <c r="N52" s="12">
        <f t="shared" si="17"/>
        <v>0</v>
      </c>
      <c r="O52" s="12">
        <f t="shared" si="24"/>
        <v>0</v>
      </c>
      <c r="P52" s="13">
        <f t="shared" si="22"/>
        <v>3.3425000000000002</v>
      </c>
      <c r="Q52" s="21">
        <f t="shared" si="10"/>
        <v>0</v>
      </c>
      <c r="R52" s="22">
        <f t="shared" si="11"/>
        <v>0</v>
      </c>
      <c r="S52" s="23">
        <f t="shared" si="18"/>
        <v>0</v>
      </c>
      <c r="T52" s="24">
        <f t="shared" si="19"/>
        <v>0</v>
      </c>
      <c r="U52" s="19">
        <f t="shared" si="23"/>
        <v>2.7749999999999999</v>
      </c>
      <c r="V52" s="20">
        <f>'1'!C21</f>
        <v>2180</v>
      </c>
    </row>
    <row r="53" spans="3:22">
      <c r="C53" s="10">
        <f t="shared" si="9"/>
        <v>0</v>
      </c>
      <c r="D53" s="11">
        <f t="shared" si="25"/>
        <v>0</v>
      </c>
      <c r="E53" s="11">
        <f t="shared" si="26"/>
        <v>2.7749999999999999</v>
      </c>
      <c r="F53" s="11">
        <f t="shared" si="12"/>
        <v>0</v>
      </c>
      <c r="G53" s="11">
        <f t="shared" si="13"/>
        <v>0</v>
      </c>
      <c r="H53" s="11">
        <f t="shared" si="20"/>
        <v>0</v>
      </c>
      <c r="I53" s="11">
        <f t="shared" si="21"/>
        <v>720</v>
      </c>
      <c r="J53" s="11">
        <f t="shared" si="21"/>
        <v>0</v>
      </c>
      <c r="K53" s="12">
        <f t="shared" si="14"/>
        <v>0</v>
      </c>
      <c r="L53" s="12">
        <f t="shared" si="15"/>
        <v>0</v>
      </c>
      <c r="M53" s="12">
        <f t="shared" si="16"/>
        <v>0</v>
      </c>
      <c r="N53" s="12">
        <f t="shared" si="17"/>
        <v>0</v>
      </c>
      <c r="O53" s="12">
        <f t="shared" si="24"/>
        <v>0</v>
      </c>
      <c r="P53" s="13">
        <f t="shared" si="22"/>
        <v>3.3425000000000002</v>
      </c>
      <c r="Q53" s="21">
        <f t="shared" si="10"/>
        <v>0</v>
      </c>
      <c r="R53" s="22">
        <f t="shared" si="11"/>
        <v>0</v>
      </c>
      <c r="S53" s="23">
        <f t="shared" si="18"/>
        <v>0</v>
      </c>
      <c r="T53" s="24">
        <f t="shared" si="19"/>
        <v>0</v>
      </c>
      <c r="U53" s="19">
        <f t="shared" si="23"/>
        <v>2.7749999999999999</v>
      </c>
      <c r="V53" s="20">
        <f>'1'!C22</f>
        <v>2180</v>
      </c>
    </row>
    <row r="54" spans="3:22">
      <c r="C54" s="10">
        <f t="shared" si="9"/>
        <v>0</v>
      </c>
      <c r="D54" s="11">
        <f t="shared" si="25"/>
        <v>0</v>
      </c>
      <c r="E54" s="11">
        <f t="shared" si="26"/>
        <v>2.7749999999999999</v>
      </c>
      <c r="F54" s="11">
        <f t="shared" si="12"/>
        <v>0</v>
      </c>
      <c r="G54" s="11">
        <f t="shared" si="13"/>
        <v>0</v>
      </c>
      <c r="H54" s="11">
        <f t="shared" si="20"/>
        <v>0</v>
      </c>
      <c r="I54" s="11">
        <f t="shared" ref="I54:J54" si="27">G54+I53</f>
        <v>720</v>
      </c>
      <c r="J54" s="11">
        <f t="shared" si="27"/>
        <v>0</v>
      </c>
      <c r="K54" s="12">
        <f t="shared" si="14"/>
        <v>0</v>
      </c>
      <c r="L54" s="12">
        <f t="shared" si="15"/>
        <v>0</v>
      </c>
      <c r="M54" s="12">
        <f t="shared" si="16"/>
        <v>0</v>
      </c>
      <c r="N54" s="12">
        <f t="shared" si="17"/>
        <v>0</v>
      </c>
      <c r="O54" s="12">
        <f t="shared" si="24"/>
        <v>0</v>
      </c>
      <c r="P54" s="13">
        <f t="shared" si="22"/>
        <v>3.3425000000000002</v>
      </c>
      <c r="Q54" s="21">
        <f t="shared" si="10"/>
        <v>0</v>
      </c>
      <c r="R54" s="22">
        <f t="shared" si="11"/>
        <v>0</v>
      </c>
      <c r="S54" s="23">
        <f t="shared" si="18"/>
        <v>0</v>
      </c>
      <c r="T54" s="24">
        <f t="shared" si="19"/>
        <v>0</v>
      </c>
      <c r="U54" s="19">
        <f t="shared" si="23"/>
        <v>2.7749999999999999</v>
      </c>
      <c r="V54" s="20">
        <f>'1'!C23</f>
        <v>2180</v>
      </c>
    </row>
    <row r="55" spans="3:22" ht="15.75" thickBot="1">
      <c r="C55" s="14"/>
      <c r="D55" s="15"/>
      <c r="E55" s="15"/>
      <c r="F55" s="15"/>
      <c r="G55" s="15"/>
      <c r="H55" s="15"/>
      <c r="I55" s="15"/>
      <c r="J55" s="15"/>
      <c r="K55" s="16"/>
      <c r="L55" s="16"/>
      <c r="M55" s="16"/>
      <c r="N55" s="16"/>
      <c r="O55" s="16"/>
      <c r="P55" s="17"/>
      <c r="Q55" s="14">
        <f>SUM(Q36:Q54)</f>
        <v>4.1814675000000001</v>
      </c>
      <c r="R55" s="16">
        <f>Q55-'1'!S55</f>
        <v>0.18146750000000011</v>
      </c>
      <c r="S55" s="25">
        <f>TRUNC('1'!Q55,0)</f>
        <v>4</v>
      </c>
      <c r="T55" s="26">
        <f>'1'!R55*60</f>
        <v>10.888050000000007</v>
      </c>
      <c r="U55" s="29">
        <f t="shared" si="23"/>
        <v>2.7749999999999999</v>
      </c>
      <c r="V55" s="30">
        <f>'1'!C24</f>
        <v>2180</v>
      </c>
    </row>
    <row r="56" spans="3:22">
      <c r="U5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6"/>
  <sheetViews>
    <sheetView tabSelected="1" workbookViewId="0">
      <selection activeCell="P21" sqref="P21:P22"/>
    </sheetView>
  </sheetViews>
  <sheetFormatPr defaultRowHeight="15"/>
  <cols>
    <col min="1" max="1" width="3.140625" customWidth="1"/>
    <col min="2" max="2" width="15" customWidth="1"/>
    <col min="5" max="5" width="7.7109375" style="1" customWidth="1"/>
    <col min="6" max="6" width="9.140625" style="1"/>
    <col min="9" max="9" width="7" customWidth="1"/>
    <col min="10" max="10" width="7.140625" customWidth="1"/>
    <col min="11" max="11" width="4.85546875" customWidth="1"/>
    <col min="14" max="16" width="9.140625" style="1"/>
    <col min="17" max="17" width="11.7109375" style="1" customWidth="1"/>
    <col min="18" max="21" width="9.140625" style="1"/>
  </cols>
  <sheetData>
    <row r="1" spans="2:20">
      <c r="E1"/>
      <c r="F1"/>
      <c r="J1" t="s">
        <v>22</v>
      </c>
      <c r="N1"/>
      <c r="O1"/>
      <c r="P1"/>
      <c r="Q1"/>
      <c r="R1"/>
      <c r="S1"/>
      <c r="T1"/>
    </row>
    <row r="2" spans="2:20">
      <c r="D2" t="s">
        <v>25</v>
      </c>
      <c r="F2" s="1">
        <v>3</v>
      </c>
      <c r="G2" s="1">
        <v>250</v>
      </c>
      <c r="H2" s="1">
        <v>300</v>
      </c>
      <c r="I2" s="1"/>
      <c r="J2">
        <v>1.2509999999999999</v>
      </c>
      <c r="N2"/>
      <c r="O2"/>
      <c r="P2"/>
      <c r="Q2"/>
      <c r="R2"/>
      <c r="S2"/>
      <c r="T2"/>
    </row>
    <row r="3" spans="2:20">
      <c r="C3" t="s">
        <v>7</v>
      </c>
      <c r="D3" s="1" t="s">
        <v>7</v>
      </c>
      <c r="E3"/>
      <c r="F3" t="str">
        <f>'2'!D33</f>
        <v>Werkelijk</v>
      </c>
      <c r="G3" s="1"/>
      <c r="H3" s="1"/>
      <c r="I3" s="1"/>
      <c r="N3"/>
      <c r="O3"/>
      <c r="P3"/>
      <c r="Q3"/>
      <c r="R3"/>
      <c r="S3"/>
      <c r="T3"/>
    </row>
    <row r="4" spans="2:20">
      <c r="C4" t="s">
        <v>4</v>
      </c>
      <c r="E4"/>
      <c r="F4" t="str">
        <f>'2'!D34</f>
        <v>Afstand</v>
      </c>
      <c r="G4" s="1" t="str">
        <f>'2'!G34</f>
        <v>Stijgen</v>
      </c>
      <c r="H4" s="1" t="str">
        <f>'2'!H34</f>
        <v>Dalen</v>
      </c>
      <c r="I4" s="1"/>
      <c r="N4"/>
      <c r="O4"/>
      <c r="P4"/>
      <c r="Q4"/>
      <c r="R4"/>
      <c r="S4"/>
      <c r="T4"/>
    </row>
    <row r="5" spans="2:20">
      <c r="C5" t="s">
        <v>29</v>
      </c>
      <c r="D5" s="1" t="s">
        <v>9</v>
      </c>
      <c r="E5"/>
      <c r="F5" t="str">
        <f>'2'!D35</f>
        <v>km</v>
      </c>
      <c r="G5" s="1" t="str">
        <f>'2'!G35</f>
        <v>m</v>
      </c>
      <c r="H5" s="1" t="str">
        <f>'2'!H35</f>
        <v>m</v>
      </c>
      <c r="I5" s="1"/>
      <c r="J5" t="str">
        <f>'2'!Q35</f>
        <v>uur</v>
      </c>
      <c r="K5" t="s">
        <v>20</v>
      </c>
      <c r="N5"/>
      <c r="O5"/>
      <c r="P5"/>
      <c r="Q5"/>
      <c r="R5"/>
      <c r="S5"/>
      <c r="T5"/>
    </row>
    <row r="6" spans="2:20">
      <c r="C6">
        <v>2180</v>
      </c>
      <c r="D6" s="1"/>
      <c r="E6"/>
      <c r="F6"/>
      <c r="N6"/>
      <c r="O6"/>
      <c r="P6"/>
      <c r="Q6"/>
      <c r="R6"/>
      <c r="S6"/>
      <c r="T6"/>
    </row>
    <row r="7" spans="2:20">
      <c r="B7" t="s">
        <v>11</v>
      </c>
      <c r="C7">
        <v>2180</v>
      </c>
      <c r="D7" s="1"/>
      <c r="E7"/>
      <c r="F7" s="1">
        <f t="shared" ref="F7:F12" si="0">D36</f>
        <v>0</v>
      </c>
      <c r="G7" s="2">
        <f t="shared" ref="G7:H7" si="1">G36</f>
        <v>0</v>
      </c>
      <c r="H7" s="2">
        <f t="shared" si="1"/>
        <v>0</v>
      </c>
      <c r="I7" s="2"/>
      <c r="J7" s="2">
        <f t="shared" ref="J7:J12" si="2">S36</f>
        <v>0</v>
      </c>
      <c r="K7" s="2">
        <f t="shared" ref="K7:K12" si="3">T36</f>
        <v>0</v>
      </c>
      <c r="N7"/>
      <c r="O7"/>
      <c r="P7"/>
      <c r="Q7"/>
      <c r="R7"/>
      <c r="S7"/>
      <c r="T7"/>
    </row>
    <row r="8" spans="2:20">
      <c r="B8" t="s">
        <v>12</v>
      </c>
      <c r="C8">
        <v>2351</v>
      </c>
      <c r="D8" s="1">
        <v>2.8460000000000001</v>
      </c>
      <c r="E8"/>
      <c r="F8" s="1">
        <f t="shared" ref="F7:F25" si="4">D37</f>
        <v>0.8538</v>
      </c>
      <c r="G8" s="2">
        <f t="shared" ref="G8:I8" si="5">G37</f>
        <v>171</v>
      </c>
      <c r="H8" s="2">
        <f t="shared" si="5"/>
        <v>0</v>
      </c>
      <c r="I8" s="2"/>
      <c r="J8" s="2">
        <f t="shared" ref="J8:K23" si="6">S37</f>
        <v>1</v>
      </c>
      <c r="K8" s="2">
        <f t="shared" si="6"/>
        <v>2.022077999999996</v>
      </c>
      <c r="N8"/>
      <c r="O8"/>
      <c r="P8"/>
      <c r="Q8"/>
      <c r="R8"/>
      <c r="S8"/>
      <c r="T8"/>
    </row>
    <row r="9" spans="2:20">
      <c r="B9" t="s">
        <v>15</v>
      </c>
      <c r="C9">
        <v>2300</v>
      </c>
      <c r="D9" s="1">
        <v>2.67</v>
      </c>
      <c r="E9"/>
      <c r="F9" s="1">
        <f t="shared" si="4"/>
        <v>0.80099999999999993</v>
      </c>
      <c r="G9" s="2">
        <f t="shared" ref="G9:I9" si="7">G38</f>
        <v>0</v>
      </c>
      <c r="H9" s="2">
        <f t="shared" si="7"/>
        <v>51</v>
      </c>
      <c r="I9" s="2"/>
      <c r="J9" s="2">
        <f t="shared" si="6"/>
        <v>0</v>
      </c>
      <c r="K9" s="2">
        <f t="shared" si="6"/>
        <v>26.421119999999995</v>
      </c>
      <c r="N9"/>
      <c r="O9"/>
      <c r="P9"/>
      <c r="Q9"/>
      <c r="R9"/>
      <c r="S9"/>
      <c r="T9"/>
    </row>
    <row r="10" spans="2:20">
      <c r="B10" t="s">
        <v>13</v>
      </c>
      <c r="C10">
        <v>2460</v>
      </c>
      <c r="D10" s="1">
        <v>7.3</v>
      </c>
      <c r="E10"/>
      <c r="F10" s="1">
        <f t="shared" si="4"/>
        <v>2.19</v>
      </c>
      <c r="G10" s="2">
        <f t="shared" ref="G10:I10" si="8">G39</f>
        <v>160</v>
      </c>
      <c r="H10" s="2">
        <f t="shared" si="8"/>
        <v>0</v>
      </c>
      <c r="I10" s="2"/>
      <c r="J10" s="2">
        <f t="shared" si="6"/>
        <v>1</v>
      </c>
      <c r="K10" s="2">
        <f t="shared" si="6"/>
        <v>18.812999999999999</v>
      </c>
      <c r="N10"/>
      <c r="O10"/>
      <c r="P10"/>
      <c r="Q10"/>
      <c r="R10"/>
      <c r="S10"/>
      <c r="T10"/>
    </row>
    <row r="11" spans="2:20">
      <c r="B11" t="s">
        <v>14</v>
      </c>
      <c r="C11">
        <v>2400</v>
      </c>
      <c r="D11" s="1">
        <v>1.8</v>
      </c>
      <c r="E11"/>
      <c r="F11" s="1">
        <f t="shared" si="4"/>
        <v>0.54</v>
      </c>
      <c r="G11" s="2">
        <f t="shared" ref="G11:I11" si="9">G40</f>
        <v>0</v>
      </c>
      <c r="H11" s="2">
        <f t="shared" si="9"/>
        <v>60</v>
      </c>
      <c r="I11" s="2"/>
      <c r="J11" s="2">
        <f t="shared" si="6"/>
        <v>0</v>
      </c>
      <c r="K11" s="2">
        <f t="shared" si="6"/>
        <v>21.767399999999999</v>
      </c>
      <c r="N11"/>
      <c r="O11"/>
      <c r="P11"/>
      <c r="Q11"/>
      <c r="R11"/>
      <c r="S11"/>
      <c r="T11"/>
    </row>
    <row r="12" spans="2:20">
      <c r="C12">
        <v>2400</v>
      </c>
      <c r="D12" s="1"/>
      <c r="E12"/>
      <c r="F12" s="1">
        <f t="shared" si="4"/>
        <v>0</v>
      </c>
      <c r="G12" s="2">
        <f t="shared" ref="G12:I12" si="10">G41</f>
        <v>0</v>
      </c>
      <c r="H12" s="2">
        <f t="shared" si="10"/>
        <v>0</v>
      </c>
      <c r="I12" s="2"/>
      <c r="J12" s="2">
        <f t="shared" si="6"/>
        <v>0</v>
      </c>
      <c r="K12" s="2">
        <f t="shared" si="6"/>
        <v>0</v>
      </c>
      <c r="N12"/>
      <c r="O12"/>
      <c r="P12"/>
      <c r="Q12"/>
      <c r="R12"/>
      <c r="S12"/>
      <c r="T12"/>
    </row>
    <row r="13" spans="2:20">
      <c r="C13">
        <v>2400</v>
      </c>
      <c r="D13" s="1"/>
      <c r="E13"/>
      <c r="F13" s="1">
        <f t="shared" si="4"/>
        <v>0</v>
      </c>
      <c r="G13" s="2">
        <f t="shared" ref="G7:H22" si="11">G42</f>
        <v>0</v>
      </c>
      <c r="H13" s="2">
        <f t="shared" si="11"/>
        <v>0</v>
      </c>
      <c r="I13" s="2"/>
      <c r="J13" s="2">
        <f t="shared" si="6"/>
        <v>0</v>
      </c>
      <c r="K13" s="2">
        <f t="shared" si="6"/>
        <v>0</v>
      </c>
      <c r="N13"/>
      <c r="O13"/>
      <c r="P13"/>
      <c r="Q13"/>
      <c r="R13"/>
      <c r="S13"/>
      <c r="T13"/>
    </row>
    <row r="14" spans="2:20">
      <c r="C14">
        <v>2400</v>
      </c>
      <c r="D14" s="1"/>
      <c r="E14"/>
      <c r="F14" s="1">
        <f t="shared" si="4"/>
        <v>0</v>
      </c>
      <c r="G14" s="2">
        <f t="shared" si="11"/>
        <v>0</v>
      </c>
      <c r="H14" s="2">
        <f t="shared" si="11"/>
        <v>0</v>
      </c>
      <c r="I14" s="2"/>
      <c r="J14" s="2">
        <f t="shared" si="6"/>
        <v>0</v>
      </c>
      <c r="K14" s="2">
        <f t="shared" si="6"/>
        <v>0</v>
      </c>
      <c r="N14"/>
      <c r="O14"/>
      <c r="P14"/>
      <c r="Q14"/>
      <c r="R14"/>
      <c r="S14"/>
      <c r="T14"/>
    </row>
    <row r="15" spans="2:20">
      <c r="C15">
        <v>2400</v>
      </c>
      <c r="D15" s="1"/>
      <c r="E15"/>
      <c r="F15" s="1">
        <f t="shared" si="4"/>
        <v>0</v>
      </c>
      <c r="G15" s="2">
        <f t="shared" si="11"/>
        <v>0</v>
      </c>
      <c r="H15" s="2">
        <f t="shared" si="11"/>
        <v>0</v>
      </c>
      <c r="I15" s="2"/>
      <c r="J15" s="2">
        <f t="shared" si="6"/>
        <v>0</v>
      </c>
      <c r="K15" s="2">
        <f t="shared" si="6"/>
        <v>0</v>
      </c>
      <c r="N15"/>
      <c r="O15"/>
      <c r="P15"/>
      <c r="Q15"/>
      <c r="R15"/>
      <c r="S15"/>
      <c r="T15"/>
    </row>
    <row r="16" spans="2:20">
      <c r="C16">
        <v>2400</v>
      </c>
      <c r="D16" s="1"/>
      <c r="E16"/>
      <c r="F16" s="1">
        <f t="shared" si="4"/>
        <v>0</v>
      </c>
      <c r="G16" s="2">
        <f t="shared" si="11"/>
        <v>0</v>
      </c>
      <c r="H16" s="2">
        <f t="shared" si="11"/>
        <v>0</v>
      </c>
      <c r="I16" s="2"/>
      <c r="J16" s="2">
        <f t="shared" si="6"/>
        <v>0</v>
      </c>
      <c r="K16" s="2">
        <f t="shared" si="6"/>
        <v>0</v>
      </c>
      <c r="N16"/>
      <c r="O16"/>
      <c r="P16"/>
      <c r="Q16"/>
      <c r="R16"/>
      <c r="S16"/>
      <c r="T16"/>
    </row>
    <row r="17" spans="2:22">
      <c r="C17">
        <v>2400</v>
      </c>
      <c r="D17" s="1"/>
      <c r="E17"/>
      <c r="F17" s="1">
        <f t="shared" si="4"/>
        <v>0</v>
      </c>
      <c r="G17" s="2">
        <f t="shared" si="11"/>
        <v>0</v>
      </c>
      <c r="H17" s="2">
        <f t="shared" si="11"/>
        <v>0</v>
      </c>
      <c r="I17" s="2"/>
      <c r="J17" s="2">
        <f t="shared" si="6"/>
        <v>0</v>
      </c>
      <c r="K17" s="2">
        <f t="shared" si="6"/>
        <v>0</v>
      </c>
      <c r="N17"/>
      <c r="O17"/>
      <c r="P17"/>
      <c r="Q17"/>
      <c r="R17"/>
      <c r="S17"/>
      <c r="T17"/>
    </row>
    <row r="18" spans="2:22">
      <c r="C18">
        <v>2400</v>
      </c>
      <c r="D18" s="1"/>
      <c r="E18"/>
      <c r="F18" s="1">
        <f t="shared" si="4"/>
        <v>0</v>
      </c>
      <c r="G18" s="2">
        <f t="shared" si="11"/>
        <v>0</v>
      </c>
      <c r="H18" s="2">
        <f t="shared" si="11"/>
        <v>0</v>
      </c>
      <c r="I18" s="2"/>
      <c r="J18" s="2">
        <f t="shared" si="6"/>
        <v>0</v>
      </c>
      <c r="K18" s="2">
        <f t="shared" si="6"/>
        <v>0</v>
      </c>
      <c r="N18"/>
      <c r="O18"/>
      <c r="P18"/>
      <c r="Q18"/>
      <c r="R18"/>
      <c r="S18"/>
      <c r="T18"/>
    </row>
    <row r="19" spans="2:22">
      <c r="C19">
        <v>2400</v>
      </c>
      <c r="D19" s="1"/>
      <c r="E19"/>
      <c r="F19" s="1">
        <f t="shared" si="4"/>
        <v>0</v>
      </c>
      <c r="G19" s="2">
        <f t="shared" si="11"/>
        <v>0</v>
      </c>
      <c r="H19" s="2">
        <f t="shared" si="11"/>
        <v>0</v>
      </c>
      <c r="I19" s="2"/>
      <c r="J19" s="2">
        <f t="shared" si="6"/>
        <v>0</v>
      </c>
      <c r="K19" s="2">
        <f t="shared" si="6"/>
        <v>0</v>
      </c>
      <c r="N19"/>
      <c r="O19"/>
      <c r="P19"/>
      <c r="Q19"/>
      <c r="R19"/>
      <c r="S19"/>
      <c r="T19"/>
    </row>
    <row r="20" spans="2:22">
      <c r="C20">
        <v>2400</v>
      </c>
      <c r="D20" s="1"/>
      <c r="E20"/>
      <c r="F20" s="1">
        <f t="shared" si="4"/>
        <v>0</v>
      </c>
      <c r="G20" s="2">
        <f t="shared" si="11"/>
        <v>0</v>
      </c>
      <c r="H20" s="2">
        <f t="shared" si="11"/>
        <v>0</v>
      </c>
      <c r="I20" s="2"/>
      <c r="J20" s="2">
        <f t="shared" si="6"/>
        <v>0</v>
      </c>
      <c r="K20" s="2">
        <f t="shared" si="6"/>
        <v>0</v>
      </c>
      <c r="N20"/>
      <c r="O20"/>
      <c r="P20"/>
      <c r="Q20"/>
      <c r="R20"/>
      <c r="S20"/>
      <c r="T20"/>
    </row>
    <row r="21" spans="2:22" ht="15.75">
      <c r="B21" s="3"/>
      <c r="C21">
        <v>2400</v>
      </c>
      <c r="D21" s="1"/>
      <c r="E21"/>
      <c r="F21" s="1">
        <f t="shared" si="4"/>
        <v>0</v>
      </c>
      <c r="G21" s="2">
        <f t="shared" si="11"/>
        <v>0</v>
      </c>
      <c r="H21" s="2">
        <f t="shared" si="11"/>
        <v>0</v>
      </c>
      <c r="I21" s="2"/>
      <c r="J21" s="2">
        <f t="shared" si="6"/>
        <v>0</v>
      </c>
      <c r="K21" s="2">
        <f t="shared" si="6"/>
        <v>0</v>
      </c>
      <c r="N21"/>
      <c r="O21"/>
      <c r="P21"/>
      <c r="Q21"/>
      <c r="R21"/>
      <c r="S21"/>
      <c r="T21"/>
    </row>
    <row r="22" spans="2:22">
      <c r="C22">
        <v>2400</v>
      </c>
      <c r="D22" s="1"/>
      <c r="E22"/>
      <c r="F22" s="1">
        <f t="shared" si="4"/>
        <v>0</v>
      </c>
      <c r="G22" s="2">
        <f t="shared" si="11"/>
        <v>0</v>
      </c>
      <c r="H22" s="2">
        <f t="shared" si="11"/>
        <v>0</v>
      </c>
      <c r="I22" s="2"/>
      <c r="J22" s="2">
        <f t="shared" si="6"/>
        <v>0</v>
      </c>
      <c r="K22" s="2">
        <f t="shared" si="6"/>
        <v>0</v>
      </c>
      <c r="N22"/>
      <c r="O22"/>
      <c r="P22"/>
      <c r="Q22"/>
      <c r="R22"/>
      <c r="S22"/>
      <c r="T22"/>
    </row>
    <row r="23" spans="2:22">
      <c r="C23">
        <v>2400</v>
      </c>
      <c r="D23" s="1"/>
      <c r="E23"/>
      <c r="F23" s="1">
        <f t="shared" si="4"/>
        <v>0</v>
      </c>
      <c r="G23" s="2">
        <f t="shared" ref="G23:H25" si="12">G52</f>
        <v>0</v>
      </c>
      <c r="H23" s="2">
        <f t="shared" si="12"/>
        <v>0</v>
      </c>
      <c r="I23" s="2"/>
      <c r="J23" s="2">
        <f t="shared" si="6"/>
        <v>0</v>
      </c>
      <c r="K23" s="2">
        <f t="shared" si="6"/>
        <v>0</v>
      </c>
      <c r="N23"/>
      <c r="O23"/>
      <c r="P23"/>
      <c r="Q23"/>
      <c r="R23"/>
      <c r="S23"/>
      <c r="T23"/>
    </row>
    <row r="24" spans="2:22">
      <c r="C24">
        <v>2400</v>
      </c>
      <c r="D24" s="1"/>
      <c r="E24"/>
      <c r="F24" s="1">
        <f t="shared" si="4"/>
        <v>0</v>
      </c>
      <c r="G24" s="2">
        <f t="shared" si="12"/>
        <v>0</v>
      </c>
      <c r="H24" s="2">
        <f t="shared" si="12"/>
        <v>0</v>
      </c>
      <c r="I24" s="2"/>
      <c r="J24" s="2">
        <f t="shared" ref="J24:K26" si="13">S53</f>
        <v>0</v>
      </c>
      <c r="K24" s="2">
        <f t="shared" si="13"/>
        <v>0</v>
      </c>
      <c r="N24"/>
      <c r="O24"/>
      <c r="P24"/>
      <c r="Q24"/>
      <c r="R24"/>
      <c r="S24"/>
      <c r="T24"/>
    </row>
    <row r="25" spans="2:22">
      <c r="C25">
        <v>2400</v>
      </c>
      <c r="D25" s="1"/>
      <c r="E25"/>
      <c r="F25" s="1">
        <f t="shared" si="4"/>
        <v>0</v>
      </c>
      <c r="G25" s="2">
        <f t="shared" si="12"/>
        <v>0</v>
      </c>
      <c r="H25" s="2">
        <f t="shared" si="12"/>
        <v>0</v>
      </c>
      <c r="I25" s="2"/>
      <c r="J25" s="2">
        <f t="shared" si="13"/>
        <v>0</v>
      </c>
      <c r="K25" s="2">
        <f t="shared" si="13"/>
        <v>0</v>
      </c>
      <c r="N25"/>
      <c r="O25"/>
      <c r="P25"/>
      <c r="Q25"/>
      <c r="R25"/>
      <c r="S25"/>
      <c r="T25"/>
    </row>
    <row r="26" spans="2:22">
      <c r="E26"/>
      <c r="F26"/>
      <c r="G26" s="1"/>
      <c r="H26" s="1" t="s">
        <v>19</v>
      </c>
      <c r="I26" s="1"/>
      <c r="J26" s="2">
        <f t="shared" si="13"/>
        <v>3</v>
      </c>
      <c r="K26" s="2">
        <f t="shared" si="13"/>
        <v>9.0235979999999838</v>
      </c>
      <c r="N26"/>
      <c r="O26"/>
      <c r="P26"/>
      <c r="Q26"/>
      <c r="R26"/>
      <c r="S26"/>
      <c r="T26"/>
    </row>
    <row r="27" spans="2:22">
      <c r="E27"/>
      <c r="F27"/>
      <c r="N27"/>
      <c r="O27"/>
      <c r="P27"/>
      <c r="Q27"/>
      <c r="R27"/>
      <c r="S27"/>
      <c r="T27"/>
    </row>
    <row r="31" spans="2:22" ht="44.25" customHeight="1" thickBot="1">
      <c r="C31" s="5" t="s">
        <v>24</v>
      </c>
    </row>
    <row r="32" spans="2:22" ht="16.5" thickBot="1">
      <c r="U32" s="27" t="s">
        <v>23</v>
      </c>
      <c r="V32" s="28"/>
    </row>
    <row r="33" spans="1:22">
      <c r="C33" s="6" t="s">
        <v>8</v>
      </c>
      <c r="D33" s="7" t="s">
        <v>21</v>
      </c>
      <c r="E33" s="7" t="s">
        <v>19</v>
      </c>
      <c r="F33" s="7"/>
      <c r="G33" s="7"/>
      <c r="H33" s="7"/>
      <c r="I33" s="7" t="s">
        <v>19</v>
      </c>
      <c r="J33" s="7" t="s">
        <v>19</v>
      </c>
      <c r="K33" s="8" t="s">
        <v>3</v>
      </c>
      <c r="L33" s="8"/>
      <c r="M33" s="8"/>
      <c r="N33" s="8"/>
      <c r="O33" s="8"/>
      <c r="P33" s="9"/>
      <c r="Q33" s="18" t="s">
        <v>27</v>
      </c>
      <c r="R33" s="8" t="s">
        <v>26</v>
      </c>
      <c r="S33" s="7"/>
      <c r="T33" s="9"/>
      <c r="U33" s="19" t="str">
        <f>E33</f>
        <v>Totaal</v>
      </c>
      <c r="V33" s="20" t="str">
        <f>'2'!C3</f>
        <v>Invullen</v>
      </c>
    </row>
    <row r="34" spans="1:22">
      <c r="A34" s="1"/>
      <c r="C34" s="10"/>
      <c r="D34" s="11" t="s">
        <v>5</v>
      </c>
      <c r="E34" s="11" t="s">
        <v>5</v>
      </c>
      <c r="F34" s="11" t="s">
        <v>0</v>
      </c>
      <c r="G34" s="11" t="s">
        <v>0</v>
      </c>
      <c r="H34" s="11" t="s">
        <v>1</v>
      </c>
      <c r="I34" s="11" t="s">
        <v>0</v>
      </c>
      <c r="J34" s="11" t="s">
        <v>1</v>
      </c>
      <c r="K34" s="12" t="s">
        <v>0</v>
      </c>
      <c r="L34" s="12" t="s">
        <v>1</v>
      </c>
      <c r="M34" s="12" t="s">
        <v>4</v>
      </c>
      <c r="N34" s="12" t="s">
        <v>5</v>
      </c>
      <c r="O34" s="12" t="s">
        <v>6</v>
      </c>
      <c r="P34" s="13" t="s">
        <v>2</v>
      </c>
      <c r="Q34" s="19" t="s">
        <v>6</v>
      </c>
      <c r="R34" s="12"/>
      <c r="S34" s="11"/>
      <c r="T34" s="13"/>
      <c r="U34" s="19" t="str">
        <f>E34</f>
        <v>Afstand</v>
      </c>
      <c r="V34" s="20" t="str">
        <f>'2'!C4</f>
        <v>Hoogte</v>
      </c>
    </row>
    <row r="35" spans="1:22">
      <c r="A35" s="4"/>
      <c r="C35" s="10" t="s">
        <v>16</v>
      </c>
      <c r="D35" s="11" t="s">
        <v>16</v>
      </c>
      <c r="E35" s="11" t="s">
        <v>16</v>
      </c>
      <c r="F35" s="11" t="s">
        <v>17</v>
      </c>
      <c r="G35" s="11" t="s">
        <v>17</v>
      </c>
      <c r="H35" s="11" t="s">
        <v>17</v>
      </c>
      <c r="I35" s="11" t="s">
        <v>17</v>
      </c>
      <c r="J35" s="11" t="s">
        <v>17</v>
      </c>
      <c r="K35" s="12" t="s">
        <v>18</v>
      </c>
      <c r="L35" s="12" t="s">
        <v>18</v>
      </c>
      <c r="M35" s="12" t="s">
        <v>18</v>
      </c>
      <c r="N35" s="12" t="s">
        <v>18</v>
      </c>
      <c r="O35" s="12" t="s">
        <v>18</v>
      </c>
      <c r="P35" s="13" t="s">
        <v>18</v>
      </c>
      <c r="Q35" s="19" t="s">
        <v>18</v>
      </c>
      <c r="R35" s="11" t="s">
        <v>18</v>
      </c>
      <c r="S35" s="11" t="s">
        <v>18</v>
      </c>
      <c r="T35" s="20" t="s">
        <v>20</v>
      </c>
      <c r="U35" s="19" t="str">
        <f>E35</f>
        <v>km</v>
      </c>
      <c r="V35" s="31" t="s">
        <v>28</v>
      </c>
    </row>
    <row r="36" spans="1:22">
      <c r="C36" s="10">
        <f t="shared" ref="C36:C54" si="14">D7*0.25</f>
        <v>0</v>
      </c>
      <c r="D36" s="11">
        <f>C36*1.2</f>
        <v>0</v>
      </c>
      <c r="E36" s="11">
        <v>0</v>
      </c>
      <c r="F36" s="11">
        <f>C7-C6</f>
        <v>0</v>
      </c>
      <c r="G36" s="11">
        <f>IF(F36&gt;0,F36,0)</f>
        <v>0</v>
      </c>
      <c r="H36" s="11">
        <v>0</v>
      </c>
      <c r="I36" s="11">
        <v>0</v>
      </c>
      <c r="J36" s="11"/>
      <c r="K36" s="12">
        <f>G36/$G$2</f>
        <v>0</v>
      </c>
      <c r="L36" s="12">
        <f>H36/$H$2</f>
        <v>0</v>
      </c>
      <c r="M36" s="12">
        <f>K36+L36</f>
        <v>0</v>
      </c>
      <c r="N36" s="12">
        <f>D36/$F$2</f>
        <v>0</v>
      </c>
      <c r="O36" s="12">
        <v>0</v>
      </c>
      <c r="P36" s="13">
        <v>0</v>
      </c>
      <c r="Q36" s="21">
        <f t="shared" ref="Q36:Q54" si="15">O36*$J$2</f>
        <v>0</v>
      </c>
      <c r="R36" s="22">
        <f t="shared" ref="R36:R54" si="16">Q36-S36</f>
        <v>0</v>
      </c>
      <c r="S36" s="11"/>
      <c r="T36" s="20"/>
    </row>
    <row r="37" spans="1:22">
      <c r="C37" s="10">
        <f t="shared" si="14"/>
        <v>0.71150000000000002</v>
      </c>
      <c r="D37" s="11">
        <f>C37*1.2</f>
        <v>0.8538</v>
      </c>
      <c r="E37" s="11">
        <f>D37+E36</f>
        <v>0.8538</v>
      </c>
      <c r="F37" s="11">
        <f t="shared" ref="F37:F42" si="17">C8-C7</f>
        <v>171</v>
      </c>
      <c r="G37" s="11">
        <f t="shared" ref="G37:G54" si="18">IF(F37&gt;0,F37,0)</f>
        <v>171</v>
      </c>
      <c r="H37" s="11">
        <f>IF(F37&lt;0,-F37,0)</f>
        <v>0</v>
      </c>
      <c r="I37" s="11">
        <f>G37+I36</f>
        <v>171</v>
      </c>
      <c r="J37" s="11">
        <f>H37+J36</f>
        <v>0</v>
      </c>
      <c r="K37" s="12">
        <f t="shared" ref="K37:K54" si="19">G37/$G$2</f>
        <v>0.68400000000000005</v>
      </c>
      <c r="L37" s="12">
        <f t="shared" ref="L37:L54" si="20">H37/$H$2</f>
        <v>0</v>
      </c>
      <c r="M37" s="12">
        <f t="shared" ref="M37:M54" si="21">K37+L37</f>
        <v>0.68400000000000005</v>
      </c>
      <c r="N37" s="12">
        <f t="shared" ref="N37:N54" si="22">D37/$F$2</f>
        <v>0.28460000000000002</v>
      </c>
      <c r="O37" s="12">
        <f>IF(M37&gt;N37,M37+N37/2,N37+M37/2)</f>
        <v>0.82630000000000003</v>
      </c>
      <c r="P37" s="13">
        <f>O37+P36</f>
        <v>0.82630000000000003</v>
      </c>
      <c r="Q37" s="21">
        <f t="shared" si="15"/>
        <v>1.0337012999999999</v>
      </c>
      <c r="R37" s="22">
        <f t="shared" si="16"/>
        <v>3.3701299999999934E-2</v>
      </c>
      <c r="S37" s="23">
        <f t="shared" ref="S37:S54" si="23">TRUNC(Q37,0)</f>
        <v>1</v>
      </c>
      <c r="T37" s="24">
        <f t="shared" ref="T37:T54" si="24">R37*60</f>
        <v>2.022077999999996</v>
      </c>
      <c r="V37" s="20">
        <f>'2'!C6</f>
        <v>2180</v>
      </c>
    </row>
    <row r="38" spans="1:22">
      <c r="C38" s="10">
        <f t="shared" si="14"/>
        <v>0.66749999999999998</v>
      </c>
      <c r="D38" s="11">
        <f>C38*1.2</f>
        <v>0.80099999999999993</v>
      </c>
      <c r="E38" s="11">
        <f>D38+E37</f>
        <v>1.6547999999999998</v>
      </c>
      <c r="F38" s="11">
        <f t="shared" si="17"/>
        <v>-51</v>
      </c>
      <c r="G38" s="11">
        <f t="shared" si="18"/>
        <v>0</v>
      </c>
      <c r="H38" s="11">
        <f t="shared" ref="H38:H54" si="25">IF(F38&lt;0,-F38,0)</f>
        <v>51</v>
      </c>
      <c r="I38" s="11">
        <f t="shared" ref="I38:J53" si="26">G38+I37</f>
        <v>171</v>
      </c>
      <c r="J38" s="11">
        <f t="shared" si="26"/>
        <v>51</v>
      </c>
      <c r="K38" s="12">
        <f t="shared" si="19"/>
        <v>0</v>
      </c>
      <c r="L38" s="12">
        <f t="shared" si="20"/>
        <v>0.17</v>
      </c>
      <c r="M38" s="12">
        <f t="shared" si="21"/>
        <v>0.17</v>
      </c>
      <c r="N38" s="12">
        <f t="shared" si="22"/>
        <v>0.26699999999999996</v>
      </c>
      <c r="O38" s="12">
        <f>IF(M38&gt;N38,M38+N38/2,N38+M38/2)</f>
        <v>0.35199999999999998</v>
      </c>
      <c r="P38" s="13">
        <f t="shared" ref="P38:P54" si="27">O38+P37</f>
        <v>1.1783000000000001</v>
      </c>
      <c r="Q38" s="21">
        <f t="shared" si="15"/>
        <v>0.44035199999999991</v>
      </c>
      <c r="R38" s="22">
        <f t="shared" si="16"/>
        <v>0.44035199999999991</v>
      </c>
      <c r="S38" s="23">
        <f t="shared" si="23"/>
        <v>0</v>
      </c>
      <c r="T38" s="24">
        <f t="shared" si="24"/>
        <v>26.421119999999995</v>
      </c>
      <c r="U38" s="19">
        <f t="shared" ref="U38:U55" si="28">E36</f>
        <v>0</v>
      </c>
      <c r="V38" s="20">
        <f>'2'!C7</f>
        <v>2180</v>
      </c>
    </row>
    <row r="39" spans="1:22">
      <c r="C39" s="10">
        <f t="shared" si="14"/>
        <v>1.825</v>
      </c>
      <c r="D39" s="11">
        <f>C39*1.2</f>
        <v>2.19</v>
      </c>
      <c r="E39" s="11">
        <f>D39+E38</f>
        <v>3.8447999999999998</v>
      </c>
      <c r="F39" s="11">
        <f t="shared" si="17"/>
        <v>160</v>
      </c>
      <c r="G39" s="11">
        <f t="shared" si="18"/>
        <v>160</v>
      </c>
      <c r="H39" s="11">
        <f t="shared" si="25"/>
        <v>0</v>
      </c>
      <c r="I39" s="11">
        <f t="shared" si="26"/>
        <v>331</v>
      </c>
      <c r="J39" s="11">
        <f t="shared" si="26"/>
        <v>51</v>
      </c>
      <c r="K39" s="12">
        <f t="shared" si="19"/>
        <v>0.64</v>
      </c>
      <c r="L39" s="12">
        <f t="shared" si="20"/>
        <v>0</v>
      </c>
      <c r="M39" s="12">
        <f t="shared" si="21"/>
        <v>0.64</v>
      </c>
      <c r="N39" s="12">
        <f t="shared" si="22"/>
        <v>0.73</v>
      </c>
      <c r="O39" s="12">
        <f t="shared" ref="O39:O54" si="29">IF(M39&gt;N39,M39+N39/2,N39+M39/2)</f>
        <v>1.05</v>
      </c>
      <c r="P39" s="13">
        <f t="shared" si="27"/>
        <v>2.2282999999999999</v>
      </c>
      <c r="Q39" s="21">
        <f t="shared" si="15"/>
        <v>1.31355</v>
      </c>
      <c r="R39" s="22">
        <f t="shared" si="16"/>
        <v>0.31355</v>
      </c>
      <c r="S39" s="23">
        <f t="shared" si="23"/>
        <v>1</v>
      </c>
      <c r="T39" s="24">
        <f t="shared" si="24"/>
        <v>18.812999999999999</v>
      </c>
      <c r="U39" s="19">
        <f t="shared" si="28"/>
        <v>0.8538</v>
      </c>
      <c r="V39" s="20">
        <f>'2'!C8</f>
        <v>2351</v>
      </c>
    </row>
    <row r="40" spans="1:22">
      <c r="C40" s="10">
        <f t="shared" si="14"/>
        <v>0.45</v>
      </c>
      <c r="D40" s="11">
        <f t="shared" ref="D40:D54" si="30">C40*1.2</f>
        <v>0.54</v>
      </c>
      <c r="E40" s="11">
        <f>D40+E39</f>
        <v>4.3848000000000003</v>
      </c>
      <c r="F40" s="11">
        <f t="shared" si="17"/>
        <v>-60</v>
      </c>
      <c r="G40" s="11">
        <f t="shared" si="18"/>
        <v>0</v>
      </c>
      <c r="H40" s="11">
        <f t="shared" si="25"/>
        <v>60</v>
      </c>
      <c r="I40" s="11">
        <f t="shared" si="26"/>
        <v>331</v>
      </c>
      <c r="J40" s="11">
        <f t="shared" si="26"/>
        <v>111</v>
      </c>
      <c r="K40" s="12">
        <f t="shared" si="19"/>
        <v>0</v>
      </c>
      <c r="L40" s="12">
        <f t="shared" si="20"/>
        <v>0.2</v>
      </c>
      <c r="M40" s="12">
        <f t="shared" si="21"/>
        <v>0.2</v>
      </c>
      <c r="N40" s="12">
        <f t="shared" si="22"/>
        <v>0.18000000000000002</v>
      </c>
      <c r="O40" s="12">
        <f t="shared" si="29"/>
        <v>0.29000000000000004</v>
      </c>
      <c r="P40" s="13">
        <f t="shared" si="27"/>
        <v>2.5183</v>
      </c>
      <c r="Q40" s="21">
        <f t="shared" si="15"/>
        <v>0.36279</v>
      </c>
      <c r="R40" s="22">
        <f t="shared" si="16"/>
        <v>0.36279</v>
      </c>
      <c r="S40" s="23">
        <f t="shared" si="23"/>
        <v>0</v>
      </c>
      <c r="T40" s="24">
        <f t="shared" si="24"/>
        <v>21.767399999999999</v>
      </c>
      <c r="U40" s="19">
        <f t="shared" si="28"/>
        <v>1.6547999999999998</v>
      </c>
      <c r="V40" s="20">
        <f>'2'!C9</f>
        <v>2300</v>
      </c>
    </row>
    <row r="41" spans="1:22">
      <c r="C41" s="10">
        <f t="shared" si="14"/>
        <v>0</v>
      </c>
      <c r="D41" s="11">
        <f t="shared" si="30"/>
        <v>0</v>
      </c>
      <c r="E41" s="11">
        <f>D41+E40</f>
        <v>4.3848000000000003</v>
      </c>
      <c r="F41" s="11">
        <f t="shared" si="17"/>
        <v>0</v>
      </c>
      <c r="G41" s="11">
        <f t="shared" si="18"/>
        <v>0</v>
      </c>
      <c r="H41" s="11">
        <f t="shared" si="25"/>
        <v>0</v>
      </c>
      <c r="I41" s="11">
        <f t="shared" si="26"/>
        <v>331</v>
      </c>
      <c r="J41" s="11">
        <f t="shared" si="26"/>
        <v>111</v>
      </c>
      <c r="K41" s="12">
        <f t="shared" si="19"/>
        <v>0</v>
      </c>
      <c r="L41" s="12">
        <f t="shared" si="20"/>
        <v>0</v>
      </c>
      <c r="M41" s="12">
        <f t="shared" si="21"/>
        <v>0</v>
      </c>
      <c r="N41" s="12">
        <f t="shared" si="22"/>
        <v>0</v>
      </c>
      <c r="O41" s="12">
        <f t="shared" si="29"/>
        <v>0</v>
      </c>
      <c r="P41" s="13">
        <f t="shared" si="27"/>
        <v>2.5183</v>
      </c>
      <c r="Q41" s="21">
        <f t="shared" si="15"/>
        <v>0</v>
      </c>
      <c r="R41" s="22">
        <f t="shared" si="16"/>
        <v>0</v>
      </c>
      <c r="S41" s="23">
        <f t="shared" si="23"/>
        <v>0</v>
      </c>
      <c r="T41" s="24">
        <f t="shared" si="24"/>
        <v>0</v>
      </c>
      <c r="U41" s="19">
        <f t="shared" si="28"/>
        <v>3.8447999999999998</v>
      </c>
      <c r="V41" s="20">
        <f>'2'!C10</f>
        <v>2460</v>
      </c>
    </row>
    <row r="42" spans="1:22">
      <c r="C42" s="10">
        <f t="shared" si="14"/>
        <v>0</v>
      </c>
      <c r="D42" s="11">
        <f t="shared" si="30"/>
        <v>0</v>
      </c>
      <c r="E42" s="11">
        <f t="shared" ref="E42:E54" si="31">D42+E41</f>
        <v>4.3848000000000003</v>
      </c>
      <c r="F42" s="11">
        <f t="shared" si="17"/>
        <v>0</v>
      </c>
      <c r="G42" s="11">
        <f t="shared" si="18"/>
        <v>0</v>
      </c>
      <c r="H42" s="11">
        <f t="shared" si="25"/>
        <v>0</v>
      </c>
      <c r="I42" s="11">
        <f t="shared" si="26"/>
        <v>331</v>
      </c>
      <c r="J42" s="11">
        <f t="shared" si="26"/>
        <v>111</v>
      </c>
      <c r="K42" s="12">
        <f t="shared" si="19"/>
        <v>0</v>
      </c>
      <c r="L42" s="12">
        <f t="shared" si="20"/>
        <v>0</v>
      </c>
      <c r="M42" s="12">
        <f t="shared" si="21"/>
        <v>0</v>
      </c>
      <c r="N42" s="12">
        <f t="shared" si="22"/>
        <v>0</v>
      </c>
      <c r="O42" s="12">
        <f t="shared" si="29"/>
        <v>0</v>
      </c>
      <c r="P42" s="13">
        <f t="shared" si="27"/>
        <v>2.5183</v>
      </c>
      <c r="Q42" s="21">
        <f t="shared" si="15"/>
        <v>0</v>
      </c>
      <c r="R42" s="22">
        <f t="shared" si="16"/>
        <v>0</v>
      </c>
      <c r="S42" s="23">
        <f t="shared" si="23"/>
        <v>0</v>
      </c>
      <c r="T42" s="24">
        <f t="shared" si="24"/>
        <v>0</v>
      </c>
      <c r="U42" s="19">
        <f t="shared" si="28"/>
        <v>4.3848000000000003</v>
      </c>
      <c r="V42" s="20">
        <f>'2'!C11</f>
        <v>2400</v>
      </c>
    </row>
    <row r="43" spans="1:22">
      <c r="C43" s="10">
        <f t="shared" si="14"/>
        <v>0</v>
      </c>
      <c r="D43" s="11">
        <f t="shared" si="30"/>
        <v>0</v>
      </c>
      <c r="E43" s="11">
        <f t="shared" si="31"/>
        <v>4.3848000000000003</v>
      </c>
      <c r="F43" s="11">
        <f>'2'!C14-'2'!C13</f>
        <v>0</v>
      </c>
      <c r="G43" s="11">
        <f t="shared" si="18"/>
        <v>0</v>
      </c>
      <c r="H43" s="11">
        <f t="shared" si="25"/>
        <v>0</v>
      </c>
      <c r="I43" s="11">
        <f t="shared" si="26"/>
        <v>331</v>
      </c>
      <c r="J43" s="11">
        <f t="shared" si="26"/>
        <v>111</v>
      </c>
      <c r="K43" s="12">
        <f t="shared" si="19"/>
        <v>0</v>
      </c>
      <c r="L43" s="12">
        <f t="shared" si="20"/>
        <v>0</v>
      </c>
      <c r="M43" s="12">
        <f t="shared" si="21"/>
        <v>0</v>
      </c>
      <c r="N43" s="12">
        <f t="shared" si="22"/>
        <v>0</v>
      </c>
      <c r="O43" s="12">
        <f t="shared" si="29"/>
        <v>0</v>
      </c>
      <c r="P43" s="13">
        <f t="shared" si="27"/>
        <v>2.5183</v>
      </c>
      <c r="Q43" s="21">
        <f t="shared" si="15"/>
        <v>0</v>
      </c>
      <c r="R43" s="22">
        <f t="shared" si="16"/>
        <v>0</v>
      </c>
      <c r="S43" s="23">
        <f t="shared" si="23"/>
        <v>0</v>
      </c>
      <c r="T43" s="24">
        <f t="shared" si="24"/>
        <v>0</v>
      </c>
      <c r="U43" s="19">
        <f t="shared" si="28"/>
        <v>4.3848000000000003</v>
      </c>
      <c r="V43" s="20">
        <f>'2'!C12</f>
        <v>2400</v>
      </c>
    </row>
    <row r="44" spans="1:22">
      <c r="C44" s="10">
        <f t="shared" si="14"/>
        <v>0</v>
      </c>
      <c r="D44" s="11">
        <f t="shared" si="30"/>
        <v>0</v>
      </c>
      <c r="E44" s="11">
        <f t="shared" si="31"/>
        <v>4.3848000000000003</v>
      </c>
      <c r="F44" s="11">
        <f>'2'!C15-'2'!C14</f>
        <v>0</v>
      </c>
      <c r="G44" s="11">
        <f t="shared" si="18"/>
        <v>0</v>
      </c>
      <c r="H44" s="11">
        <f t="shared" si="25"/>
        <v>0</v>
      </c>
      <c r="I44" s="11">
        <f t="shared" si="26"/>
        <v>331</v>
      </c>
      <c r="J44" s="11">
        <f t="shared" si="26"/>
        <v>111</v>
      </c>
      <c r="K44" s="12">
        <f t="shared" si="19"/>
        <v>0</v>
      </c>
      <c r="L44" s="12">
        <f t="shared" si="20"/>
        <v>0</v>
      </c>
      <c r="M44" s="12">
        <f t="shared" si="21"/>
        <v>0</v>
      </c>
      <c r="N44" s="12">
        <f t="shared" si="22"/>
        <v>0</v>
      </c>
      <c r="O44" s="12">
        <f t="shared" si="29"/>
        <v>0</v>
      </c>
      <c r="P44" s="13">
        <f t="shared" si="27"/>
        <v>2.5183</v>
      </c>
      <c r="Q44" s="21">
        <f t="shared" si="15"/>
        <v>0</v>
      </c>
      <c r="R44" s="22">
        <f t="shared" si="16"/>
        <v>0</v>
      </c>
      <c r="S44" s="23">
        <f t="shared" si="23"/>
        <v>0</v>
      </c>
      <c r="T44" s="24">
        <f t="shared" si="24"/>
        <v>0</v>
      </c>
      <c r="U44" s="19">
        <f t="shared" si="28"/>
        <v>4.3848000000000003</v>
      </c>
      <c r="V44" s="20">
        <f>'2'!C13</f>
        <v>2400</v>
      </c>
    </row>
    <row r="45" spans="1:22">
      <c r="C45" s="10">
        <f t="shared" si="14"/>
        <v>0</v>
      </c>
      <c r="D45" s="11">
        <f t="shared" si="30"/>
        <v>0</v>
      </c>
      <c r="E45" s="11">
        <f t="shared" si="31"/>
        <v>4.3848000000000003</v>
      </c>
      <c r="F45" s="11">
        <f>'2'!C16-'2'!C15</f>
        <v>0</v>
      </c>
      <c r="G45" s="11">
        <f t="shared" si="18"/>
        <v>0</v>
      </c>
      <c r="H45" s="11">
        <f t="shared" si="25"/>
        <v>0</v>
      </c>
      <c r="I45" s="11">
        <f t="shared" si="26"/>
        <v>331</v>
      </c>
      <c r="J45" s="11">
        <f t="shared" si="26"/>
        <v>111</v>
      </c>
      <c r="K45" s="12">
        <f t="shared" si="19"/>
        <v>0</v>
      </c>
      <c r="L45" s="12">
        <f t="shared" si="20"/>
        <v>0</v>
      </c>
      <c r="M45" s="12">
        <f t="shared" si="21"/>
        <v>0</v>
      </c>
      <c r="N45" s="12">
        <f t="shared" si="22"/>
        <v>0</v>
      </c>
      <c r="O45" s="12">
        <f t="shared" si="29"/>
        <v>0</v>
      </c>
      <c r="P45" s="13">
        <f t="shared" si="27"/>
        <v>2.5183</v>
      </c>
      <c r="Q45" s="21">
        <f t="shared" si="15"/>
        <v>0</v>
      </c>
      <c r="R45" s="22">
        <f t="shared" si="16"/>
        <v>0</v>
      </c>
      <c r="S45" s="23">
        <f t="shared" si="23"/>
        <v>0</v>
      </c>
      <c r="T45" s="24">
        <f t="shared" si="24"/>
        <v>0</v>
      </c>
      <c r="U45" s="19">
        <f t="shared" si="28"/>
        <v>4.3848000000000003</v>
      </c>
      <c r="V45" s="20">
        <f>'2'!C14</f>
        <v>2400</v>
      </c>
    </row>
    <row r="46" spans="1:22">
      <c r="C46" s="10">
        <f t="shared" si="14"/>
        <v>0</v>
      </c>
      <c r="D46" s="11">
        <f t="shared" si="30"/>
        <v>0</v>
      </c>
      <c r="E46" s="11">
        <f t="shared" si="31"/>
        <v>4.3848000000000003</v>
      </c>
      <c r="F46" s="11">
        <f>'2'!C17-'2'!C16</f>
        <v>0</v>
      </c>
      <c r="G46" s="11">
        <f t="shared" si="18"/>
        <v>0</v>
      </c>
      <c r="H46" s="11">
        <f t="shared" si="25"/>
        <v>0</v>
      </c>
      <c r="I46" s="11">
        <f t="shared" si="26"/>
        <v>331</v>
      </c>
      <c r="J46" s="11">
        <f t="shared" si="26"/>
        <v>111</v>
      </c>
      <c r="K46" s="12">
        <f t="shared" si="19"/>
        <v>0</v>
      </c>
      <c r="L46" s="12">
        <f t="shared" si="20"/>
        <v>0</v>
      </c>
      <c r="M46" s="12">
        <f t="shared" si="21"/>
        <v>0</v>
      </c>
      <c r="N46" s="12">
        <f t="shared" si="22"/>
        <v>0</v>
      </c>
      <c r="O46" s="12">
        <f t="shared" si="29"/>
        <v>0</v>
      </c>
      <c r="P46" s="13">
        <f t="shared" si="27"/>
        <v>2.5183</v>
      </c>
      <c r="Q46" s="21">
        <f t="shared" si="15"/>
        <v>0</v>
      </c>
      <c r="R46" s="22">
        <f t="shared" si="16"/>
        <v>0</v>
      </c>
      <c r="S46" s="23">
        <f t="shared" si="23"/>
        <v>0</v>
      </c>
      <c r="T46" s="24">
        <f t="shared" si="24"/>
        <v>0</v>
      </c>
      <c r="U46" s="19">
        <f t="shared" si="28"/>
        <v>4.3848000000000003</v>
      </c>
      <c r="V46" s="20">
        <f>'2'!C15</f>
        <v>2400</v>
      </c>
    </row>
    <row r="47" spans="1:22">
      <c r="C47" s="10">
        <f t="shared" si="14"/>
        <v>0</v>
      </c>
      <c r="D47" s="11">
        <f t="shared" si="30"/>
        <v>0</v>
      </c>
      <c r="E47" s="11">
        <f t="shared" si="31"/>
        <v>4.3848000000000003</v>
      </c>
      <c r="F47" s="11">
        <f>'2'!C18-'2'!C17</f>
        <v>0</v>
      </c>
      <c r="G47" s="11">
        <f t="shared" si="18"/>
        <v>0</v>
      </c>
      <c r="H47" s="11">
        <f t="shared" si="25"/>
        <v>0</v>
      </c>
      <c r="I47" s="11">
        <f t="shared" si="26"/>
        <v>331</v>
      </c>
      <c r="J47" s="11">
        <f t="shared" si="26"/>
        <v>111</v>
      </c>
      <c r="K47" s="12">
        <f t="shared" si="19"/>
        <v>0</v>
      </c>
      <c r="L47" s="12">
        <f t="shared" si="20"/>
        <v>0</v>
      </c>
      <c r="M47" s="12">
        <f t="shared" si="21"/>
        <v>0</v>
      </c>
      <c r="N47" s="12">
        <f t="shared" si="22"/>
        <v>0</v>
      </c>
      <c r="O47" s="12">
        <f t="shared" si="29"/>
        <v>0</v>
      </c>
      <c r="P47" s="13">
        <f t="shared" si="27"/>
        <v>2.5183</v>
      </c>
      <c r="Q47" s="21">
        <f t="shared" si="15"/>
        <v>0</v>
      </c>
      <c r="R47" s="22">
        <f t="shared" si="16"/>
        <v>0</v>
      </c>
      <c r="S47" s="23">
        <f t="shared" si="23"/>
        <v>0</v>
      </c>
      <c r="T47" s="24">
        <f t="shared" si="24"/>
        <v>0</v>
      </c>
      <c r="U47" s="19">
        <f t="shared" si="28"/>
        <v>4.3848000000000003</v>
      </c>
      <c r="V47" s="20">
        <f>'2'!C16</f>
        <v>2400</v>
      </c>
    </row>
    <row r="48" spans="1:22">
      <c r="C48" s="10">
        <f t="shared" si="14"/>
        <v>0</v>
      </c>
      <c r="D48" s="11">
        <f t="shared" si="30"/>
        <v>0</v>
      </c>
      <c r="E48" s="11">
        <f t="shared" si="31"/>
        <v>4.3848000000000003</v>
      </c>
      <c r="F48" s="11">
        <f>'2'!C19-'2'!C18</f>
        <v>0</v>
      </c>
      <c r="G48" s="11">
        <f t="shared" si="18"/>
        <v>0</v>
      </c>
      <c r="H48" s="11">
        <f t="shared" si="25"/>
        <v>0</v>
      </c>
      <c r="I48" s="11">
        <f t="shared" si="26"/>
        <v>331</v>
      </c>
      <c r="J48" s="11">
        <f t="shared" si="26"/>
        <v>111</v>
      </c>
      <c r="K48" s="12">
        <f t="shared" si="19"/>
        <v>0</v>
      </c>
      <c r="L48" s="12">
        <f t="shared" si="20"/>
        <v>0</v>
      </c>
      <c r="M48" s="12">
        <f t="shared" si="21"/>
        <v>0</v>
      </c>
      <c r="N48" s="12">
        <f t="shared" si="22"/>
        <v>0</v>
      </c>
      <c r="O48" s="12">
        <f t="shared" si="29"/>
        <v>0</v>
      </c>
      <c r="P48" s="13">
        <f t="shared" si="27"/>
        <v>2.5183</v>
      </c>
      <c r="Q48" s="21">
        <f t="shared" si="15"/>
        <v>0</v>
      </c>
      <c r="R48" s="22">
        <f t="shared" si="16"/>
        <v>0</v>
      </c>
      <c r="S48" s="23">
        <f t="shared" si="23"/>
        <v>0</v>
      </c>
      <c r="T48" s="24">
        <f t="shared" si="24"/>
        <v>0</v>
      </c>
      <c r="U48" s="19">
        <f t="shared" si="28"/>
        <v>4.3848000000000003</v>
      </c>
      <c r="V48" s="20">
        <f>'2'!C17</f>
        <v>2400</v>
      </c>
    </row>
    <row r="49" spans="3:22">
      <c r="C49" s="10">
        <f t="shared" si="14"/>
        <v>0</v>
      </c>
      <c r="D49" s="11">
        <f t="shared" si="30"/>
        <v>0</v>
      </c>
      <c r="E49" s="11">
        <f t="shared" si="31"/>
        <v>4.3848000000000003</v>
      </c>
      <c r="F49" s="11">
        <f>'2'!C20-'2'!C19</f>
        <v>0</v>
      </c>
      <c r="G49" s="11">
        <f t="shared" si="18"/>
        <v>0</v>
      </c>
      <c r="H49" s="11">
        <f t="shared" si="25"/>
        <v>0</v>
      </c>
      <c r="I49" s="11">
        <f t="shared" si="26"/>
        <v>331</v>
      </c>
      <c r="J49" s="11">
        <f t="shared" si="26"/>
        <v>111</v>
      </c>
      <c r="K49" s="12">
        <f t="shared" si="19"/>
        <v>0</v>
      </c>
      <c r="L49" s="12">
        <f t="shared" si="20"/>
        <v>0</v>
      </c>
      <c r="M49" s="12">
        <f t="shared" si="21"/>
        <v>0</v>
      </c>
      <c r="N49" s="12">
        <f t="shared" si="22"/>
        <v>0</v>
      </c>
      <c r="O49" s="12">
        <f t="shared" si="29"/>
        <v>0</v>
      </c>
      <c r="P49" s="13">
        <f t="shared" si="27"/>
        <v>2.5183</v>
      </c>
      <c r="Q49" s="21">
        <f t="shared" si="15"/>
        <v>0</v>
      </c>
      <c r="R49" s="22">
        <f t="shared" si="16"/>
        <v>0</v>
      </c>
      <c r="S49" s="23">
        <f t="shared" si="23"/>
        <v>0</v>
      </c>
      <c r="T49" s="24">
        <f t="shared" si="24"/>
        <v>0</v>
      </c>
      <c r="U49" s="19">
        <f t="shared" si="28"/>
        <v>4.3848000000000003</v>
      </c>
      <c r="V49" s="20">
        <f>'2'!C18</f>
        <v>2400</v>
      </c>
    </row>
    <row r="50" spans="3:22">
      <c r="C50" s="10">
        <f t="shared" si="14"/>
        <v>0</v>
      </c>
      <c r="D50" s="11">
        <f t="shared" si="30"/>
        <v>0</v>
      </c>
      <c r="E50" s="11">
        <f t="shared" si="31"/>
        <v>4.3848000000000003</v>
      </c>
      <c r="F50" s="11">
        <f>'2'!C21-'2'!C20</f>
        <v>0</v>
      </c>
      <c r="G50" s="11">
        <f t="shared" si="18"/>
        <v>0</v>
      </c>
      <c r="H50" s="11">
        <f t="shared" si="25"/>
        <v>0</v>
      </c>
      <c r="I50" s="11">
        <f t="shared" si="26"/>
        <v>331</v>
      </c>
      <c r="J50" s="11">
        <f t="shared" si="26"/>
        <v>111</v>
      </c>
      <c r="K50" s="12">
        <f t="shared" si="19"/>
        <v>0</v>
      </c>
      <c r="L50" s="12">
        <f t="shared" si="20"/>
        <v>0</v>
      </c>
      <c r="M50" s="12">
        <f t="shared" si="21"/>
        <v>0</v>
      </c>
      <c r="N50" s="12">
        <f t="shared" si="22"/>
        <v>0</v>
      </c>
      <c r="O50" s="12">
        <f t="shared" si="29"/>
        <v>0</v>
      </c>
      <c r="P50" s="13">
        <f t="shared" si="27"/>
        <v>2.5183</v>
      </c>
      <c r="Q50" s="21">
        <f t="shared" si="15"/>
        <v>0</v>
      </c>
      <c r="R50" s="22">
        <f t="shared" si="16"/>
        <v>0</v>
      </c>
      <c r="S50" s="23">
        <f t="shared" si="23"/>
        <v>0</v>
      </c>
      <c r="T50" s="24">
        <f t="shared" si="24"/>
        <v>0</v>
      </c>
      <c r="U50" s="19">
        <f t="shared" si="28"/>
        <v>4.3848000000000003</v>
      </c>
      <c r="V50" s="20">
        <f>'2'!C19</f>
        <v>2400</v>
      </c>
    </row>
    <row r="51" spans="3:22">
      <c r="C51" s="10">
        <f t="shared" si="14"/>
        <v>0</v>
      </c>
      <c r="D51" s="11">
        <f t="shared" si="30"/>
        <v>0</v>
      </c>
      <c r="E51" s="11">
        <f t="shared" si="31"/>
        <v>4.3848000000000003</v>
      </c>
      <c r="F51" s="11">
        <f>'2'!C22-'2'!C21</f>
        <v>0</v>
      </c>
      <c r="G51" s="11">
        <f t="shared" si="18"/>
        <v>0</v>
      </c>
      <c r="H51" s="11">
        <f t="shared" si="25"/>
        <v>0</v>
      </c>
      <c r="I51" s="11">
        <f t="shared" si="26"/>
        <v>331</v>
      </c>
      <c r="J51" s="11">
        <f t="shared" si="26"/>
        <v>111</v>
      </c>
      <c r="K51" s="12">
        <f t="shared" si="19"/>
        <v>0</v>
      </c>
      <c r="L51" s="12">
        <f t="shared" si="20"/>
        <v>0</v>
      </c>
      <c r="M51" s="12">
        <f t="shared" si="21"/>
        <v>0</v>
      </c>
      <c r="N51" s="12">
        <f t="shared" si="22"/>
        <v>0</v>
      </c>
      <c r="O51" s="12">
        <f t="shared" si="29"/>
        <v>0</v>
      </c>
      <c r="P51" s="13">
        <f t="shared" si="27"/>
        <v>2.5183</v>
      </c>
      <c r="Q51" s="21">
        <f t="shared" si="15"/>
        <v>0</v>
      </c>
      <c r="R51" s="22">
        <f t="shared" si="16"/>
        <v>0</v>
      </c>
      <c r="S51" s="23">
        <f t="shared" si="23"/>
        <v>0</v>
      </c>
      <c r="T51" s="24">
        <f t="shared" si="24"/>
        <v>0</v>
      </c>
      <c r="U51" s="19">
        <f t="shared" si="28"/>
        <v>4.3848000000000003</v>
      </c>
      <c r="V51" s="20">
        <f>'2'!C20</f>
        <v>2400</v>
      </c>
    </row>
    <row r="52" spans="3:22">
      <c r="C52" s="10">
        <f t="shared" si="14"/>
        <v>0</v>
      </c>
      <c r="D52" s="11">
        <f t="shared" si="30"/>
        <v>0</v>
      </c>
      <c r="E52" s="11">
        <f t="shared" si="31"/>
        <v>4.3848000000000003</v>
      </c>
      <c r="F52" s="11">
        <f>'2'!C23-'2'!C22</f>
        <v>0</v>
      </c>
      <c r="G52" s="11">
        <f t="shared" si="18"/>
        <v>0</v>
      </c>
      <c r="H52" s="11">
        <f t="shared" si="25"/>
        <v>0</v>
      </c>
      <c r="I52" s="11">
        <f t="shared" si="26"/>
        <v>331</v>
      </c>
      <c r="J52" s="11">
        <f t="shared" si="26"/>
        <v>111</v>
      </c>
      <c r="K52" s="12">
        <f t="shared" si="19"/>
        <v>0</v>
      </c>
      <c r="L52" s="12">
        <f t="shared" si="20"/>
        <v>0</v>
      </c>
      <c r="M52" s="12">
        <f t="shared" si="21"/>
        <v>0</v>
      </c>
      <c r="N52" s="12">
        <f t="shared" si="22"/>
        <v>0</v>
      </c>
      <c r="O52" s="12">
        <f t="shared" si="29"/>
        <v>0</v>
      </c>
      <c r="P52" s="13">
        <f t="shared" si="27"/>
        <v>2.5183</v>
      </c>
      <c r="Q52" s="21">
        <f t="shared" si="15"/>
        <v>0</v>
      </c>
      <c r="R52" s="22">
        <f t="shared" si="16"/>
        <v>0</v>
      </c>
      <c r="S52" s="23">
        <f t="shared" si="23"/>
        <v>0</v>
      </c>
      <c r="T52" s="24">
        <f t="shared" si="24"/>
        <v>0</v>
      </c>
      <c r="U52" s="19">
        <f t="shared" si="28"/>
        <v>4.3848000000000003</v>
      </c>
      <c r="V52" s="20">
        <f>'2'!C21</f>
        <v>2400</v>
      </c>
    </row>
    <row r="53" spans="3:22">
      <c r="C53" s="10">
        <f t="shared" si="14"/>
        <v>0</v>
      </c>
      <c r="D53" s="11">
        <f t="shared" si="30"/>
        <v>0</v>
      </c>
      <c r="E53" s="11">
        <f t="shared" si="31"/>
        <v>4.3848000000000003</v>
      </c>
      <c r="F53" s="11">
        <f>'2'!C24-'2'!C23</f>
        <v>0</v>
      </c>
      <c r="G53" s="11">
        <f t="shared" si="18"/>
        <v>0</v>
      </c>
      <c r="H53" s="11">
        <f t="shared" si="25"/>
        <v>0</v>
      </c>
      <c r="I53" s="11">
        <f t="shared" si="26"/>
        <v>331</v>
      </c>
      <c r="J53" s="11">
        <f t="shared" si="26"/>
        <v>111</v>
      </c>
      <c r="K53" s="12">
        <f t="shared" si="19"/>
        <v>0</v>
      </c>
      <c r="L53" s="12">
        <f t="shared" si="20"/>
        <v>0</v>
      </c>
      <c r="M53" s="12">
        <f t="shared" si="21"/>
        <v>0</v>
      </c>
      <c r="N53" s="12">
        <f t="shared" si="22"/>
        <v>0</v>
      </c>
      <c r="O53" s="12">
        <f t="shared" si="29"/>
        <v>0</v>
      </c>
      <c r="P53" s="13">
        <f t="shared" si="27"/>
        <v>2.5183</v>
      </c>
      <c r="Q53" s="21">
        <f t="shared" si="15"/>
        <v>0</v>
      </c>
      <c r="R53" s="22">
        <f t="shared" si="16"/>
        <v>0</v>
      </c>
      <c r="S53" s="23">
        <f t="shared" si="23"/>
        <v>0</v>
      </c>
      <c r="T53" s="24">
        <f t="shared" si="24"/>
        <v>0</v>
      </c>
      <c r="U53" s="19">
        <f t="shared" si="28"/>
        <v>4.3848000000000003</v>
      </c>
      <c r="V53" s="20">
        <f>'2'!C22</f>
        <v>2400</v>
      </c>
    </row>
    <row r="54" spans="3:22">
      <c r="C54" s="10">
        <f t="shared" si="14"/>
        <v>0</v>
      </c>
      <c r="D54" s="11">
        <f t="shared" si="30"/>
        <v>0</v>
      </c>
      <c r="E54" s="11">
        <f t="shared" si="31"/>
        <v>4.3848000000000003</v>
      </c>
      <c r="F54" s="11">
        <f>'2'!C25-'2'!C24</f>
        <v>0</v>
      </c>
      <c r="G54" s="11">
        <f t="shared" si="18"/>
        <v>0</v>
      </c>
      <c r="H54" s="11">
        <f t="shared" si="25"/>
        <v>0</v>
      </c>
      <c r="I54" s="11">
        <f t="shared" ref="I54:J54" si="32">G54+I53</f>
        <v>331</v>
      </c>
      <c r="J54" s="11">
        <f t="shared" si="32"/>
        <v>111</v>
      </c>
      <c r="K54" s="12">
        <f t="shared" si="19"/>
        <v>0</v>
      </c>
      <c r="L54" s="12">
        <f t="shared" si="20"/>
        <v>0</v>
      </c>
      <c r="M54" s="12">
        <f t="shared" si="21"/>
        <v>0</v>
      </c>
      <c r="N54" s="12">
        <f t="shared" si="22"/>
        <v>0</v>
      </c>
      <c r="O54" s="12">
        <f t="shared" si="29"/>
        <v>0</v>
      </c>
      <c r="P54" s="13">
        <f t="shared" si="27"/>
        <v>2.5183</v>
      </c>
      <c r="Q54" s="21">
        <f t="shared" si="15"/>
        <v>0</v>
      </c>
      <c r="R54" s="22">
        <f t="shared" si="16"/>
        <v>0</v>
      </c>
      <c r="S54" s="23">
        <f t="shared" si="23"/>
        <v>0</v>
      </c>
      <c r="T54" s="24">
        <f t="shared" si="24"/>
        <v>0</v>
      </c>
      <c r="U54" s="19">
        <f t="shared" si="28"/>
        <v>4.3848000000000003</v>
      </c>
      <c r="V54" s="20">
        <f>'2'!C23</f>
        <v>2400</v>
      </c>
    </row>
    <row r="55" spans="3:22" ht="15.75" thickBot="1">
      <c r="C55" s="14"/>
      <c r="D55" s="15"/>
      <c r="E55" s="15"/>
      <c r="F55" s="15"/>
      <c r="G55" s="15"/>
      <c r="H55" s="15"/>
      <c r="I55" s="15"/>
      <c r="J55" s="15"/>
      <c r="K55" s="16"/>
      <c r="L55" s="16"/>
      <c r="M55" s="16"/>
      <c r="N55" s="16"/>
      <c r="O55" s="16"/>
      <c r="P55" s="17"/>
      <c r="Q55" s="14">
        <f>SUM(Q36:Q54)</f>
        <v>3.1503932999999997</v>
      </c>
      <c r="R55" s="16">
        <f>Q55-'2'!S55</f>
        <v>0.15039329999999973</v>
      </c>
      <c r="S55" s="25">
        <f>TRUNC('2'!Q55,0)</f>
        <v>3</v>
      </c>
      <c r="T55" s="26">
        <f>'2'!R55*60</f>
        <v>9.0235979999999838</v>
      </c>
      <c r="U55" s="29">
        <f t="shared" si="28"/>
        <v>4.3848000000000003</v>
      </c>
      <c r="V55" s="30">
        <f>'2'!C24</f>
        <v>2400</v>
      </c>
    </row>
    <row r="56" spans="3:22">
      <c r="U5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0</vt:lpstr>
      <vt:lpstr>1</vt:lpstr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dorine</dc:creator>
  <cp:lastModifiedBy>User</cp:lastModifiedBy>
  <cp:lastPrinted>2014-02-21T15:55:25Z</cp:lastPrinted>
  <dcterms:created xsi:type="dcterms:W3CDTF">2010-05-16T17:04:54Z</dcterms:created>
  <dcterms:modified xsi:type="dcterms:W3CDTF">2024-06-04T15:26:34Z</dcterms:modified>
</cp:coreProperties>
</file>